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OE\PLATAFORMA LOGÍSTICA 01 DE CARGA E DESCARGA - PL1\01_LICITAÇÃO_PROJETOS E DOCUMENTOS\04_DOCUMENTOS\PLANILHAS FÍSICO-FINANCEIRAS\VERSÃO 04 - PUBLICADA - JULHO_2018\"/>
    </mc:Choice>
  </mc:AlternateContent>
  <bookViews>
    <workbookView xWindow="0" yWindow="0" windowWidth="28800" windowHeight="12510"/>
  </bookViews>
  <sheets>
    <sheet name="PLANILHA ESTIMATIVA" sheetId="1" r:id="rId1"/>
  </sheets>
  <definedNames>
    <definedName name="_xlnm.Print_Area" localSheetId="0">'PLANILHA ESTIMATIVA'!$A$1:$I$217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34" i="1"/>
  <c r="G135" i="1"/>
  <c r="G136" i="1"/>
  <c r="G137" i="1"/>
  <c r="G138" i="1"/>
  <c r="G19" i="1"/>
  <c r="G76" i="1" l="1"/>
  <c r="G75" i="1"/>
  <c r="G126" i="1" l="1"/>
  <c r="G125" i="1"/>
  <c r="G127" i="1"/>
  <c r="G210" i="1" l="1"/>
  <c r="G212" i="1"/>
  <c r="G6" i="1" l="1"/>
  <c r="G7" i="1"/>
  <c r="G8" i="1"/>
  <c r="G124" i="1"/>
  <c r="G128" i="1" s="1"/>
  <c r="G171" i="1" l="1"/>
  <c r="G99" i="1"/>
  <c r="G173" i="1" l="1"/>
  <c r="G161" i="1"/>
  <c r="G154" i="1"/>
  <c r="G146" i="1"/>
  <c r="G78" i="1"/>
  <c r="G68" i="1"/>
  <c r="G69" i="1"/>
  <c r="G55" i="1"/>
  <c r="G48" i="1"/>
  <c r="G40" i="1"/>
  <c r="G32" i="1"/>
  <c r="G172" i="1" l="1"/>
  <c r="G153" i="1"/>
  <c r="G160" i="1" l="1"/>
  <c r="G175" i="1"/>
  <c r="G174" i="1"/>
  <c r="G70" i="1"/>
  <c r="G71" i="1"/>
  <c r="G72" i="1"/>
  <c r="G141" i="1" l="1"/>
  <c r="G184" i="1"/>
  <c r="G183" i="1"/>
  <c r="G182" i="1"/>
  <c r="G181" i="1"/>
  <c r="G180" i="1"/>
  <c r="G213" i="1"/>
  <c r="G65" i="1"/>
  <c r="G64" i="1"/>
  <c r="G142" i="1" l="1"/>
  <c r="G63" i="1"/>
  <c r="G73" i="1"/>
  <c r="G67" i="1"/>
  <c r="G37" i="1" l="1"/>
  <c r="G36" i="1"/>
  <c r="G35" i="1"/>
  <c r="G34" i="1"/>
  <c r="G33" i="1"/>
  <c r="G31" i="1"/>
  <c r="G82" i="1" l="1"/>
  <c r="G81" i="1"/>
  <c r="G80" i="1"/>
  <c r="G79" i="1"/>
  <c r="G77" i="1"/>
  <c r="G62" i="1"/>
  <c r="G61" i="1"/>
  <c r="G114" i="1"/>
  <c r="G97" i="1"/>
  <c r="G96" i="1"/>
  <c r="G90" i="1"/>
  <c r="G22" i="1"/>
  <c r="G14" i="1" l="1"/>
  <c r="G85" i="1" l="1"/>
  <c r="G83" i="1" l="1"/>
  <c r="G84" i="1"/>
  <c r="G177" i="1" l="1"/>
  <c r="G169" i="1" l="1"/>
  <c r="G98" i="1"/>
  <c r="G5" i="1"/>
  <c r="G9" i="1" s="1"/>
  <c r="G130" i="1" l="1"/>
  <c r="G131" i="1"/>
  <c r="G179" i="1"/>
  <c r="G145" i="1"/>
  <c r="G147" i="1"/>
  <c r="G148" i="1"/>
  <c r="G149" i="1"/>
  <c r="G150" i="1"/>
  <c r="G151" i="1"/>
  <c r="G155" i="1"/>
  <c r="G156" i="1"/>
  <c r="G157" i="1"/>
  <c r="G158" i="1"/>
  <c r="G162" i="1"/>
  <c r="G163" i="1"/>
  <c r="G164" i="1"/>
  <c r="G165" i="1"/>
  <c r="G167" i="1"/>
  <c r="G168" i="1"/>
  <c r="G176" i="1"/>
  <c r="G188" i="1"/>
  <c r="G189" i="1"/>
  <c r="G191" i="1"/>
  <c r="G192" i="1"/>
  <c r="G193" i="1"/>
  <c r="G194" i="1"/>
  <c r="G197" i="1"/>
  <c r="G198" i="1"/>
  <c r="G199" i="1"/>
  <c r="G200" i="1"/>
  <c r="G201" i="1"/>
  <c r="G202" i="1"/>
  <c r="G203" i="1"/>
  <c r="G204" i="1"/>
  <c r="G208" i="1"/>
  <c r="G214" i="1" l="1"/>
  <c r="G185" i="1"/>
  <c r="G132" i="1"/>
  <c r="G195" i="1"/>
  <c r="G139" i="1"/>
  <c r="G205" i="1"/>
  <c r="G27" i="1"/>
  <c r="G28" i="1" s="1"/>
  <c r="G116" i="1" l="1"/>
  <c r="G112" i="1"/>
  <c r="G105" i="1"/>
  <c r="G107" i="1"/>
  <c r="G108" i="1"/>
  <c r="G104" i="1"/>
  <c r="G100" i="1"/>
  <c r="G95" i="1"/>
  <c r="G94" i="1"/>
  <c r="G89" i="1"/>
  <c r="G91" i="1"/>
  <c r="G88" i="1"/>
  <c r="G92" i="1" l="1"/>
  <c r="G117" i="1"/>
  <c r="G109" i="1"/>
  <c r="G101" i="1"/>
  <c r="G54" i="1"/>
  <c r="G42" i="1"/>
  <c r="G43" i="1"/>
  <c r="G44" i="1"/>
  <c r="G45" i="1"/>
  <c r="G47" i="1"/>
  <c r="G49" i="1"/>
  <c r="G50" i="1"/>
  <c r="G51" i="1"/>
  <c r="G52" i="1"/>
  <c r="G56" i="1"/>
  <c r="G57" i="1"/>
  <c r="G58" i="1"/>
  <c r="G59" i="1"/>
  <c r="G41" i="1"/>
  <c r="G39" i="1"/>
  <c r="G86" i="1" l="1"/>
  <c r="G18" i="1"/>
  <c r="G21" i="1"/>
  <c r="G23" i="1"/>
  <c r="G24" i="1"/>
  <c r="G12" i="1"/>
  <c r="G13" i="1"/>
  <c r="G15" i="1"/>
  <c r="G11" i="1"/>
  <c r="G16" i="1" l="1"/>
  <c r="G25" i="1"/>
  <c r="G118" i="1" l="1"/>
  <c r="H20" i="1" s="1"/>
  <c r="G215" i="1"/>
  <c r="H137" i="1" l="1"/>
  <c r="H138" i="1"/>
  <c r="H136" i="1"/>
  <c r="H135" i="1"/>
  <c r="H134" i="1"/>
  <c r="H76" i="1"/>
  <c r="H19" i="1"/>
  <c r="H75" i="1"/>
  <c r="H127" i="1"/>
  <c r="H125" i="1"/>
  <c r="H126" i="1"/>
  <c r="H99" i="1"/>
  <c r="H6" i="1"/>
  <c r="H8" i="1"/>
  <c r="H7" i="1"/>
  <c r="H171" i="1"/>
  <c r="H124" i="1"/>
  <c r="H161" i="1"/>
  <c r="H154" i="1"/>
  <c r="H173" i="1"/>
  <c r="H153" i="1"/>
  <c r="H172" i="1"/>
  <c r="H175" i="1"/>
  <c r="H174" i="1"/>
  <c r="H180" i="1"/>
  <c r="H184" i="1"/>
  <c r="H183" i="1"/>
  <c r="H141" i="1"/>
  <c r="H182" i="1"/>
  <c r="H181" i="1"/>
  <c r="H146" i="1"/>
  <c r="H68" i="1"/>
  <c r="H78" i="1"/>
  <c r="H55" i="1"/>
  <c r="H69" i="1"/>
  <c r="H40" i="1"/>
  <c r="H48" i="1"/>
  <c r="H32" i="1"/>
  <c r="H49" i="1"/>
  <c r="H28" i="1"/>
  <c r="H12" i="1"/>
  <c r="H42" i="1"/>
  <c r="H39" i="1"/>
  <c r="H105" i="1"/>
  <c r="H98" i="1"/>
  <c r="H90" i="1"/>
  <c r="H77" i="1"/>
  <c r="H33" i="1"/>
  <c r="H86" i="1"/>
  <c r="H109" i="1"/>
  <c r="H54" i="1"/>
  <c r="H64" i="1"/>
  <c r="H95" i="1"/>
  <c r="H36" i="1"/>
  <c r="H59" i="1"/>
  <c r="H35" i="1"/>
  <c r="H43" i="1"/>
  <c r="H107" i="1"/>
  <c r="H83" i="1"/>
  <c r="H96" i="1"/>
  <c r="H80" i="1"/>
  <c r="H73" i="1"/>
  <c r="H16" i="1"/>
  <c r="H23" i="1"/>
  <c r="H22" i="1"/>
  <c r="H82" i="1"/>
  <c r="H41" i="1"/>
  <c r="H81" i="1"/>
  <c r="H72" i="1"/>
  <c r="H44" i="1"/>
  <c r="H97" i="1"/>
  <c r="H15" i="1"/>
  <c r="H108" i="1"/>
  <c r="H56" i="1"/>
  <c r="H51" i="1"/>
  <c r="H91" i="1"/>
  <c r="H112" i="1"/>
  <c r="H84" i="1"/>
  <c r="H62" i="1"/>
  <c r="H67" i="1"/>
  <c r="H9" i="1"/>
  <c r="H71" i="1"/>
  <c r="H50" i="1"/>
  <c r="H27" i="1"/>
  <c r="H11" i="1"/>
  <c r="H94" i="1"/>
  <c r="H79" i="1"/>
  <c r="H70" i="1"/>
  <c r="H21" i="1"/>
  <c r="H100" i="1"/>
  <c r="H85" i="1"/>
  <c r="H61" i="1"/>
  <c r="H37" i="1"/>
  <c r="H63" i="1"/>
  <c r="H25" i="1"/>
  <c r="H116" i="1"/>
  <c r="H34" i="1"/>
  <c r="H18" i="1"/>
  <c r="H14" i="1"/>
  <c r="H101" i="1"/>
  <c r="H52" i="1"/>
  <c r="H5" i="1"/>
  <c r="H47" i="1"/>
  <c r="H24" i="1"/>
  <c r="H58" i="1"/>
  <c r="H57" i="1"/>
  <c r="H89" i="1"/>
  <c r="H13" i="1"/>
  <c r="H45" i="1"/>
  <c r="H104" i="1"/>
  <c r="H88" i="1"/>
  <c r="H117" i="1"/>
  <c r="H114" i="1"/>
  <c r="H31" i="1"/>
  <c r="H65" i="1"/>
  <c r="H92" i="1"/>
  <c r="H160" i="1"/>
  <c r="H203" i="1"/>
  <c r="H210" i="1"/>
  <c r="H189" i="1"/>
  <c r="H157" i="1"/>
  <c r="H204" i="1"/>
  <c r="H213" i="1"/>
  <c r="H131" i="1"/>
  <c r="H165" i="1"/>
  <c r="H179" i="1"/>
  <c r="H164" i="1"/>
  <c r="H188" i="1"/>
  <c r="H149" i="1"/>
  <c r="H202" i="1"/>
  <c r="H167" i="1"/>
  <c r="H162" i="1"/>
  <c r="H156" i="1"/>
  <c r="H169" i="1"/>
  <c r="H158" i="1"/>
  <c r="H191" i="1"/>
  <c r="H195" i="1"/>
  <c r="H147" i="1"/>
  <c r="H142" i="1"/>
  <c r="G217" i="1"/>
  <c r="H130" i="1"/>
  <c r="H128" i="1"/>
  <c r="H198" i="1"/>
  <c r="H212" i="1"/>
  <c r="H163" i="1"/>
  <c r="H168" i="1"/>
  <c r="H214" i="1"/>
  <c r="H139" i="1"/>
  <c r="H194" i="1"/>
  <c r="H192" i="1"/>
  <c r="H145" i="1"/>
  <c r="H199" i="1"/>
  <c r="H148" i="1"/>
  <c r="H150" i="1"/>
  <c r="H205" i="1"/>
  <c r="H193" i="1"/>
  <c r="H176" i="1"/>
  <c r="H177" i="1"/>
  <c r="H151" i="1"/>
  <c r="H208" i="1"/>
  <c r="H197" i="1"/>
  <c r="H185" i="1"/>
  <c r="H155" i="1"/>
  <c r="H132" i="1"/>
  <c r="H201" i="1"/>
  <c r="H200" i="1"/>
  <c r="I20" i="1" l="1"/>
  <c r="I138" i="1"/>
  <c r="I135" i="1"/>
  <c r="I137" i="1"/>
  <c r="I136" i="1"/>
  <c r="I134" i="1"/>
  <c r="I19" i="1"/>
  <c r="I76" i="1"/>
  <c r="I75" i="1"/>
  <c r="I126" i="1"/>
  <c r="I125" i="1"/>
  <c r="I127" i="1"/>
  <c r="I8" i="1"/>
  <c r="I7" i="1"/>
  <c r="I6" i="1"/>
  <c r="I124" i="1"/>
  <c r="I171" i="1"/>
  <c r="I99" i="1"/>
  <c r="I161" i="1"/>
  <c r="I173" i="1"/>
  <c r="I146" i="1"/>
  <c r="I154" i="1"/>
  <c r="I68" i="1"/>
  <c r="I78" i="1"/>
  <c r="I55" i="1"/>
  <c r="I69" i="1"/>
  <c r="I40" i="1"/>
  <c r="I48" i="1"/>
  <c r="I172" i="1"/>
  <c r="I32" i="1"/>
  <c r="I153" i="1"/>
  <c r="I160" i="1"/>
  <c r="I215" i="1"/>
  <c r="I175" i="1"/>
  <c r="I174" i="1"/>
  <c r="I50" i="1"/>
  <c r="I63" i="1"/>
  <c r="I64" i="1"/>
  <c r="I58" i="1"/>
  <c r="I141" i="1"/>
  <c r="I41" i="1"/>
  <c r="I100" i="1"/>
  <c r="I176" i="1"/>
  <c r="I116" i="1"/>
  <c r="I15" i="1"/>
  <c r="I182" i="1"/>
  <c r="I71" i="1"/>
  <c r="I205" i="1"/>
  <c r="I131" i="1"/>
  <c r="I193" i="1"/>
  <c r="I65" i="1"/>
  <c r="I191" i="1"/>
  <c r="I59" i="1"/>
  <c r="I73" i="1"/>
  <c r="I183" i="1"/>
  <c r="I197" i="1"/>
  <c r="I44" i="1"/>
  <c r="I195" i="1"/>
  <c r="I163" i="1"/>
  <c r="I79" i="1"/>
  <c r="I57" i="1"/>
  <c r="I22" i="1"/>
  <c r="I31" i="1"/>
  <c r="I114" i="1"/>
  <c r="I164" i="1"/>
  <c r="I94" i="1"/>
  <c r="I88" i="1"/>
  <c r="I35" i="1"/>
  <c r="I168" i="1"/>
  <c r="I212" i="1"/>
  <c r="I200" i="1"/>
  <c r="I169" i="1"/>
  <c r="I47" i="1"/>
  <c r="I214" i="1"/>
  <c r="I181" i="1"/>
  <c r="I184" i="1"/>
  <c r="I208" i="1"/>
  <c r="I185" i="1"/>
  <c r="I84" i="1"/>
  <c r="I52" i="1"/>
  <c r="I81" i="1"/>
  <c r="I147" i="1"/>
  <c r="I199" i="1"/>
  <c r="I165" i="1"/>
  <c r="I13" i="1"/>
  <c r="I90" i="1"/>
  <c r="I72" i="1"/>
  <c r="I70" i="1"/>
  <c r="I61" i="1"/>
  <c r="I192" i="1"/>
  <c r="I45" i="1"/>
  <c r="I162" i="1"/>
  <c r="I107" i="1"/>
  <c r="I151" i="1"/>
  <c r="I155" i="1"/>
  <c r="I16" i="1"/>
  <c r="I62" i="1"/>
  <c r="I128" i="1"/>
  <c r="I167" i="1"/>
  <c r="I148" i="1"/>
  <c r="I18" i="1"/>
  <c r="I39" i="1"/>
  <c r="I49" i="1"/>
  <c r="I54" i="1"/>
  <c r="I145" i="1"/>
  <c r="I177" i="1"/>
  <c r="I21" i="1"/>
  <c r="I98" i="1"/>
  <c r="I142" i="1"/>
  <c r="I158" i="1"/>
  <c r="I157" i="1"/>
  <c r="I12" i="1"/>
  <c r="I56" i="1"/>
  <c r="I105" i="1"/>
  <c r="I92" i="1"/>
  <c r="I25" i="1"/>
  <c r="I130" i="1"/>
  <c r="I108" i="1"/>
  <c r="I202" i="1"/>
  <c r="I43" i="1"/>
  <c r="I89" i="1"/>
  <c r="I112" i="1"/>
  <c r="I80" i="1"/>
  <c r="I139" i="1"/>
  <c r="I188" i="1"/>
  <c r="I34" i="1"/>
  <c r="I95" i="1"/>
  <c r="I27" i="1"/>
  <c r="I132" i="1"/>
  <c r="I67" i="1"/>
  <c r="I150" i="1"/>
  <c r="I180" i="1"/>
  <c r="I149" i="1"/>
  <c r="I42" i="1"/>
  <c r="I9" i="1"/>
  <c r="I82" i="1"/>
  <c r="I14" i="1"/>
  <c r="I96" i="1"/>
  <c r="I118" i="1"/>
  <c r="I86" i="1"/>
  <c r="I24" i="1"/>
  <c r="I83" i="1"/>
  <c r="I109" i="1"/>
  <c r="I5" i="1"/>
  <c r="I51" i="1"/>
  <c r="I23" i="1"/>
  <c r="I28" i="1"/>
  <c r="I11" i="1"/>
  <c r="I101" i="1"/>
  <c r="I85" i="1"/>
  <c r="I77" i="1"/>
  <c r="I204" i="1"/>
  <c r="I156" i="1"/>
  <c r="I97" i="1"/>
  <c r="I210" i="1"/>
  <c r="I117" i="1"/>
  <c r="I194" i="1"/>
  <c r="I198" i="1"/>
  <c r="I37" i="1"/>
  <c r="I189" i="1"/>
  <c r="I203" i="1"/>
  <c r="I104" i="1"/>
  <c r="I213" i="1"/>
  <c r="I36" i="1"/>
  <c r="I91" i="1"/>
  <c r="I201" i="1"/>
  <c r="I179" i="1"/>
  <c r="I33" i="1"/>
  <c r="I217" i="1" l="1"/>
</calcChain>
</file>

<file path=xl/sharedStrings.xml><?xml version="1.0" encoding="utf-8"?>
<sst xmlns="http://schemas.openxmlformats.org/spreadsheetml/2006/main" count="591" uniqueCount="314">
  <si>
    <t>SERVIÇOS</t>
  </si>
  <si>
    <t>MATERIAL/MÃO DE OBRA</t>
  </si>
  <si>
    <t>CÓDIGO DA COMPOSIÇÃO</t>
  </si>
  <si>
    <t>01.01</t>
  </si>
  <si>
    <t>73847/1</t>
  </si>
  <si>
    <t>mês</t>
  </si>
  <si>
    <t>LOCACAO DA OBRA, COM USO DE EQUIPAMENTOS TOPOGRAFICOS, INCLUSIVE NIVELADOR</t>
  </si>
  <si>
    <t>INSTALAÇÕES PROVISÓRIAS</t>
  </si>
  <si>
    <t>m</t>
  </si>
  <si>
    <t>DEMOLIÇÕES E RETIRADAS</t>
  </si>
  <si>
    <t>02.01</t>
  </si>
  <si>
    <t>02.02</t>
  </si>
  <si>
    <t>02.03</t>
  </si>
  <si>
    <t>02.04</t>
  </si>
  <si>
    <t>m²</t>
  </si>
  <si>
    <t>LOCACAO DE CONTAINER 2,30 X 6,00 M, ALT. 2,50 M,  PARA SANITARIO,  COM 4 BACIAS, 8 CHUVEIROS,1 LAVATORIO E 1 MICTORIO</t>
  </si>
  <si>
    <t>ASSENTAMENTO DE GUIA (MEIO-FIO) EM TRECHO RETO, CONFECCIONADA EM CONCRETO PRÉ-FABRICADO, DIMENSÕES 100X15X13X30 CM (COMPRIMENTO X BASE INFERIOR X BASE SUPERIOR X ALTURA), PARA VIAS URBANAS (USO VIÁRIO). AF_06/2016</t>
  </si>
  <si>
    <t>FUNDAÇÕES PLATAFORMA</t>
  </si>
  <si>
    <t>TOTAL ITEM 01</t>
  </si>
  <si>
    <t>TOTAL ITEM 02</t>
  </si>
  <si>
    <t>TRANSPORTE DE ENTULHO COM CAMINHAO BASCULANTE 6 M3, RODOVIA PAVIMENTADA, DMT 0,5 A 1,0 KM</t>
  </si>
  <si>
    <t>m³</t>
  </si>
  <si>
    <t>CARGA MANUAL DE ENTULHO EM CAMINHAO BASCULANTE 6 M3</t>
  </si>
  <si>
    <t>03.01</t>
  </si>
  <si>
    <t>03.02</t>
  </si>
  <si>
    <t>03.03</t>
  </si>
  <si>
    <t>04.01</t>
  </si>
  <si>
    <t>TOTAL ITEM 03</t>
  </si>
  <si>
    <t>PLATAFORMA</t>
  </si>
  <si>
    <t>ESCAVAÇÃO MANUAL DE VALA PARA VIGA BALDRAME, COM PREVISÃO DE FÔRMA. AF_06/2017</t>
  </si>
  <si>
    <t>LASTRO DE CONCRETO, PREPARO MECÂNICO, INCLUSOS ADITIVO IMPERMEABILIZANTE, LANÇAMENTO E ADENSAMENTO</t>
  </si>
  <si>
    <t>ACO CA-50, 12,5 MM, VERGALHAO</t>
  </si>
  <si>
    <t>kg</t>
  </si>
  <si>
    <t>CORTE E DOBRA DE AÇO CA-50, DIÂMETRO DE 12,5 MM, UTILIZADO EM ESTRUTURAS DIVERSAS, EXCETO LAJES. AF_12/2015</t>
  </si>
  <si>
    <t>LANÇAMENTO COM USO DE BOMBA, ADENSAMENTO E ACABAMENTO DE CONCRETO EM ESTRUTURAS. AF_12/2015</t>
  </si>
  <si>
    <t>VIGAS BALDRAMES DAS ALVENARIAS</t>
  </si>
  <si>
    <t>TOTAL ITEM 04</t>
  </si>
  <si>
    <t>PILARETES DE APOIO DAS COLUNAS</t>
  </si>
  <si>
    <t>VIGAS TRANSVERSAIS E LONGITUDINAIS</t>
  </si>
  <si>
    <t>ALVENARIA DE VEDAÇÃO</t>
  </si>
  <si>
    <t xml:space="preserve">   ITEM   </t>
  </si>
  <si>
    <t xml:space="preserve">  QUANTIDADE  </t>
  </si>
  <si>
    <t xml:space="preserve">  UNIDADE  </t>
  </si>
  <si>
    <t xml:space="preserve">       TOTAL       </t>
  </si>
  <si>
    <t xml:space="preserve">CÓDIGO DA 
COMPOSIÇÃO          </t>
  </si>
  <si>
    <t>LAJE PRE-MOLD BETA 16 P/3,5KN/M2 VAO 5,2M INCL VIGOTAS TIJOLOS ARMADU-RA NEGATIVA CAPEAMENTO 3CM CONCRETO 15MPA ESCORAMENTO MATERIAL E MAO  DE OBRA.</t>
  </si>
  <si>
    <t>74141/3</t>
  </si>
  <si>
    <t>74005/2</t>
  </si>
  <si>
    <t>05.01</t>
  </si>
  <si>
    <t>05.02</t>
  </si>
  <si>
    <t>05.03</t>
  </si>
  <si>
    <t>TOTAL ITEM 05</t>
  </si>
  <si>
    <t>ESTRUTURA METÁLICA</t>
  </si>
  <si>
    <t>COMPACTACAO MECANICA C/ CONTROLE DO GC&gt;=95% DO PN (AREAS) (C/MONIVELADORA 140 HP E ROLO COMPRESSOR VIBRATORIO 80 HP)</t>
  </si>
  <si>
    <t>PINTURA</t>
  </si>
  <si>
    <t>TOTAL ITEM 06</t>
  </si>
  <si>
    <t>SERVIÇOS COMPLEMENTARES</t>
  </si>
  <si>
    <t>TOTAL ITEM 07</t>
  </si>
  <si>
    <t>06.01</t>
  </si>
  <si>
    <t>06.02</t>
  </si>
  <si>
    <t>06.03</t>
  </si>
  <si>
    <t>07.01</t>
  </si>
  <si>
    <t>07.02</t>
  </si>
  <si>
    <t>07.03</t>
  </si>
  <si>
    <t>07.04</t>
  </si>
  <si>
    <t>74022/13</t>
  </si>
  <si>
    <t>ENSAIO DE COMPACTACAO - AMOSTRAS TRABALHADAS - SOLOS</t>
  </si>
  <si>
    <t>un.</t>
  </si>
  <si>
    <t>74133/2</t>
  </si>
  <si>
    <t>EMASSAMENTO COM MASSA A OLEO, DUAS DEMAOS</t>
  </si>
  <si>
    <t>PINTURA ESMALTE FOSCO PARA MADEIRA, DUAS DEMAOS, SOBRE FUNDO NIVELADOR BRANCO</t>
  </si>
  <si>
    <t>74065/1</t>
  </si>
  <si>
    <t>APLICAÇÃO DE FUNDO SELADOR ACRÍLICO EM PAREDES, UMA DEMÃO. AF_06/2014</t>
  </si>
  <si>
    <t>APLICAÇÃO MANUAL DE PINTURA COM TINTA LÁTEX PVA EM PAREDES, DUAS DEMÃOS. AF_06/2014</t>
  </si>
  <si>
    <t>LIMPEZA DE OBRA</t>
  </si>
  <si>
    <t>INSTALAÇÕES ELÉTRICAS</t>
  </si>
  <si>
    <t>LIMPEZA FINAL DA OBRA</t>
  </si>
  <si>
    <t>TOTAL ITEM 08</t>
  </si>
  <si>
    <t>-</t>
  </si>
  <si>
    <t>08.01</t>
  </si>
  <si>
    <t>08.02</t>
  </si>
  <si>
    <t>08.03</t>
  </si>
  <si>
    <t>08.04</t>
  </si>
  <si>
    <t>09.01</t>
  </si>
  <si>
    <t>09.02</t>
  </si>
  <si>
    <t>FUNDAÇÕES SANITÁRIOS</t>
  </si>
  <si>
    <t>10.01</t>
  </si>
  <si>
    <t>11.02</t>
  </si>
  <si>
    <t>SANITÁRIOS</t>
  </si>
  <si>
    <t>12.03</t>
  </si>
  <si>
    <t>12.04</t>
  </si>
  <si>
    <t>12.05</t>
  </si>
  <si>
    <t>BARROTES MADEIRA</t>
  </si>
  <si>
    <t>TOTAL ITEM 12</t>
  </si>
  <si>
    <t>% TOTAL</t>
  </si>
  <si>
    <t>TOTAL ITEM 09</t>
  </si>
  <si>
    <t>TOTAL ITEM 10</t>
  </si>
  <si>
    <t>TOTAL ITEM 11</t>
  </si>
  <si>
    <t>TOTAL ITEM 13</t>
  </si>
  <si>
    <t>TOTAL ITEM 14</t>
  </si>
  <si>
    <t>14.01</t>
  </si>
  <si>
    <t>14.02</t>
  </si>
  <si>
    <t>14.03</t>
  </si>
  <si>
    <t>14.04</t>
  </si>
  <si>
    <t>14.05</t>
  </si>
  <si>
    <t>ALVENARIA DE VEDAÇÃO DE BLOCOS VAZADOS DE CONCRETO DE 14X19X39CM (ESPESSURA 14CM) DE PAREDES COM ÁREA LÍQUIDA MAIOR OU IGUAL A 6M² COM VÃOS E ARGAMASSA DE ASSENTAMENTO COM PREPARO EM BETONEIRA. AF_06/2014</t>
  </si>
  <si>
    <t>ACABAMENTO INTERNO</t>
  </si>
  <si>
    <t>REVESTIMENTO CERÂMICO PARA PAREDES INTERNAS COM PLACAS TIPO ESMALTADA EXTRA DE DIMENSÕES 33X45 CM APLICADAS EM AMBIENTES DE ÁREA MAIOR QUE 5 M² NA ALTURA INTEIRA DAS PAREDES. AF_06/2014</t>
  </si>
  <si>
    <t>15.01</t>
  </si>
  <si>
    <t>15.02</t>
  </si>
  <si>
    <t>15.03</t>
  </si>
  <si>
    <t>15.04</t>
  </si>
  <si>
    <t>15.05</t>
  </si>
  <si>
    <t>VASO SANITÁRIO SIFONADO COM CAIXA ACOPLADA LOUÇA BRANCA, INCLUSO ENGATE FLEXÍVEL EM PLÁSTICO BRANCO, 1/2  X 40CM - FORNECIMENTO E INSTALAÇÃO. AF_12/2013</t>
  </si>
  <si>
    <t>74234/1</t>
  </si>
  <si>
    <t>MICTORIO SIFONADO DE LOUCA BRANCA COM PERTENCES, COM REGISTRO DE PRESSAO 1/2" COM CANOPLA CROMADA ACABAMENTO SIMPLES E CONJUNTO PARA FIXACAO  - FORNECIMENTO E INSTALACAO</t>
  </si>
  <si>
    <t>14.06</t>
  </si>
  <si>
    <t>CHUVEIRO ELETRICO COMUM CORPO PLASTICO TIPO DUCHA, FORNECIMENTO E INSTALACAO</t>
  </si>
  <si>
    <t>VASO SANITARIO SIFONADO COM CAIXA ACOPLADA PARA PCD COM FURO FRONTAL COM LOUÇA BRANCA SEM ASSENTO, INCLUSO CONJUNTO DE LIGAÇÃO PARA BACIA SANITÁRIA AJUSTÁVEL - FORNECIMENTO E INSTALAÇÃO. AF_10/2016</t>
  </si>
  <si>
    <t>JANELA DE ALUMÍNIO MAXIM-AR, FIXAÇÃO COM PARAFUSO SOBRE CONTRAMARCO (EXCLUSIVE CONTRAMARCO), COM VIDROS, PADRONIZADA. AF_07/2016</t>
  </si>
  <si>
    <t>73774/1</t>
  </si>
  <si>
    <t>DIVISORIA EM MARMORITE ESPESSURA 35MM, CHUMBAMENTO NO PISO E PAREDE COM ARGAMASSA DE CIMENTO E AREIA, POLIMENTO MANUAL, EXCLUSIVE FERRAGENS</t>
  </si>
  <si>
    <t>14.08</t>
  </si>
  <si>
    <t>14.09</t>
  </si>
  <si>
    <t>BANCADA DE GRANITO CINZA POLIDO PARA LAVATÓRIO 0,50 X 0,60 M - FORNECIMENTO E INSTALAÇÃO. AF_12/2013</t>
  </si>
  <si>
    <t>CUBA DE EMBUTIR OVAL EM LOUÇA BRANCA, 35 X 50CM OU EQUIVALENTE - FORNECIMENTO E INSTALAÇÃO. AF_12/2013</t>
  </si>
  <si>
    <t>TORNEIRA CROMADA DE MESA, 1/2" OU 3/4", PARA LAVATÓRIO, PADRÃO POPULAR - FORNECIMENTO E INSTALAÇÃO. AF_12/2013</t>
  </si>
  <si>
    <t>METAIS E LOUÇAS</t>
  </si>
  <si>
    <t>TOTAL ITEM 15</t>
  </si>
  <si>
    <t>ACABAMENTOS</t>
  </si>
  <si>
    <t>REVESTIMENTO CERÂMICO PARA PISO COM PLACAS TIPO ESMALTADA EXTRA DE DIMENSÕES 60X60 CM APLICADA EM AMBIENTES DE ÁREA MAIOR QUE 10 M2. AF_06/2014</t>
  </si>
  <si>
    <t>PERCENTUAIS</t>
  </si>
  <si>
    <t>IMPERMEABILIZAÇÃO DE LAJE PRE-MOLD BETA 16 P/3,5KN/M2 VAO 5,2M INCL VIGOTAS TIJOLOS ARMADU-RA NEGATIVA CAPEAMENTO 3CM CONCRETO 15MPA ESCORAMENTO MATERIAL E MAO  DE OBRA - MATERIAL E MÃO DE OBRA.</t>
  </si>
  <si>
    <t>RESERVATÓRIO PARA REDE DE ABASTECIMENTO DE ÁGUA POTÁVEL PARA OS SANITÁRIOS CENTRAIS, EM LOCAL A SER DEFINIDO.</t>
  </si>
  <si>
    <t>03.04</t>
  </si>
  <si>
    <t>03.05</t>
  </si>
  <si>
    <t>05.04</t>
  </si>
  <si>
    <t>05.05</t>
  </si>
  <si>
    <t>05.06</t>
  </si>
  <si>
    <t>05.07</t>
  </si>
  <si>
    <t>05.08</t>
  </si>
  <si>
    <t>05.09</t>
  </si>
  <si>
    <t>05.10</t>
  </si>
  <si>
    <t>05.11</t>
  </si>
  <si>
    <t>05.12</t>
  </si>
  <si>
    <t>05.13</t>
  </si>
  <si>
    <t>05.14</t>
  </si>
  <si>
    <t>05.15</t>
  </si>
  <si>
    <t>05.16</t>
  </si>
  <si>
    <t>05.17</t>
  </si>
  <si>
    <t>05.18</t>
  </si>
  <si>
    <t>05.19</t>
  </si>
  <si>
    <t>05.20</t>
  </si>
  <si>
    <t>05.21</t>
  </si>
  <si>
    <t>05.22</t>
  </si>
  <si>
    <t>05.23</t>
  </si>
  <si>
    <t>05.24</t>
  </si>
  <si>
    <t>09.03</t>
  </si>
  <si>
    <t>RESERVATÓRIO INFERIOR PARA ÁGUAS PLUVIAIS</t>
  </si>
  <si>
    <t>05.26</t>
  </si>
  <si>
    <t>05.27</t>
  </si>
  <si>
    <t>GUARDA-CORPO COM CORRIMÃO DE FERRO CONFORME PADRÃO EXISTENTE NA CEASA CAMPINAS (PLATAFORMA LOGÍSTICA 02 - PL2) COM PINTURA ESPECÍFICA ANTI-FERRUGEM NA COR AZUL DEL REY - FORNECIMENTO E INSTALAÇÃO</t>
  </si>
  <si>
    <t>BOMBA-SAPO PARA DRENAGEM DA CASA DE BOMBAS DO RESERVATÓRIO INFERIOR À PLATAFORMA LOGÍSTICA 01 - PL1 - FORNECIMENTO E INSTALAÇÃO DO SISTEMA</t>
  </si>
  <si>
    <t>BOMBA PARA RECALQUE DE ÁGUA (CONSIDERAR TUBULAÇÃO DE SAÍDA DE 4") DO RESERVATÓRIO INFERIOR À PLATAFORMA LOGÍSTICA 01 - PL1 - FORNECIMENTO E INSTALAÇÃO DO SISTEMA</t>
  </si>
  <si>
    <t>05.28</t>
  </si>
  <si>
    <t>TELA ANTI-PÁSSARO, CONFORME PADRÃO EXISTENTE NA CEASA CAMPINAS (PLATAFORMA LOGÍSTICA 02 - PL2) - FORNECIMENTO E INSTALAÇÃO</t>
  </si>
  <si>
    <t>02.05</t>
  </si>
  <si>
    <t>74209/1</t>
  </si>
  <si>
    <t>PLACA DE OBRA EM CHAPA DE ACO GALVANIZADO</t>
  </si>
  <si>
    <t>ALUGUEL CONTAINER/ESCRIT INCL INST ELET LARG=2,20 COMP=6,20M          ALT=2,50M CHAPA ACO C/NERV TRAPEZ FORRO C/ISOL TERMO/ACUSTICO         CHASSIS REFORC PISO COMPENS NAVAL EXC TRANSP/CARGA/DESCARGA</t>
  </si>
  <si>
    <t>RETIRADA DE MEIO FIO C/ EMPILHAMENTO</t>
  </si>
  <si>
    <t>73822/2</t>
  </si>
  <si>
    <t>LIMPEZA MECANIZADA DE TERRENO COM REMOCAO DE CAMADA VEGETAL, UTILIZANDO MOTONIVELADORA</t>
  </si>
  <si>
    <t>06.04</t>
  </si>
  <si>
    <t>SERVICOS TOPOGRAFICOS PARA PAVIMENTACAO, INCLUSIVE NOTA DE SERVICOS, ACOMPANHAMENTO E GREIDE</t>
  </si>
  <si>
    <t>CONSTRUÇÃO DE PAVIMENTO COM TRATAMENTO SUPERFICIAL TRIPLO, COM EMULSÃO ASFÁLTICA RR-2C, COM CAPA SELANTE. AF_01/2018</t>
  </si>
  <si>
    <t>TELHA ISOLANTE COM NUCLEO EM POLIESTIRENO (EPS), E = 50 MM, REVESTIDA EM TELHA TRAPEZOIDAL DE ACO ZINCADO *0,5* MM COM PRE-PINTURA NAS DUAS FACES - FORNECIMENTO E INSTALAÇÃO</t>
  </si>
  <si>
    <t>07.05</t>
  </si>
  <si>
    <t>TELHA DE ACO ZINCADO TRAPEZOIDAL, A = *40* MM, E = 0,5 MM, COM PINTURA AZUL DEL REY EM 01 FACE - FORNECIMENTO E INSTALAÇÃO (TESTEIRAS)</t>
  </si>
  <si>
    <t>RUFO EXTERNO/INTERNO DE CHAPA DE ACO GALVANIZADA NUM 26, CORTE 33 CM - FORNECIMENTO, PINTURA EM AZUL DEL REY E INSTALAÇÃO</t>
  </si>
  <si>
    <t>CALHA EM CHAPA DE AÇO GALVANIZADO NÚMERO 24, DESENVOLVIMENTO DE 50 CM, INCLUSO TRANSPORTE VERTICAL. AF_06/2016 - FORNECIMENTO E INSTALAÇÃO</t>
  </si>
  <si>
    <t>INSTALAÇÕES HIDRÁULICAS</t>
  </si>
  <si>
    <t>FABRICAÇÃO DE FÔRMA PARA VIGAS, COM MADEIRA SERRADA, E = 25 MM. AF_12/2015</t>
  </si>
  <si>
    <t>CONCRETO USINADO BOMBEAVEL, CLASSE DE RESISTENCIA C30, COM BRITA 0 E 1, SLUMP = 130 +/- 20 MM, EXCLUI SERVICO DE BOMBEAMENTO (NBR 8953)</t>
  </si>
  <si>
    <t>PROTEÇÕES</t>
  </si>
  <si>
    <t>PAVIMENTAÇÃO ASFÁLTICA</t>
  </si>
  <si>
    <t>05.25</t>
  </si>
  <si>
    <t>PORTA DE FERRO REFORÇADO DE ABRIR NO PISO DA PLATAFORMA PARA ACESSO AO RESERVATÓRIO DE ÁGUAS PLUVIAIS E TAMBÉM À CASA DE BOMBAS - FORNECIMENTO E INSTALAÇÃO</t>
  </si>
  <si>
    <t>PINTURA EM PROTEÇÕES DE MADEIRA</t>
  </si>
  <si>
    <t>PINTURA PARA CONCRETO APARENTE</t>
  </si>
  <si>
    <t>11.01</t>
  </si>
  <si>
    <t>15.06</t>
  </si>
  <si>
    <t>16.01</t>
  </si>
  <si>
    <t>16.02</t>
  </si>
  <si>
    <t>16.03</t>
  </si>
  <si>
    <t>16.04</t>
  </si>
  <si>
    <t>16.05</t>
  </si>
  <si>
    <t>ESTRUTURA METALICA EM TESOURAS OU TRELICAS, VAO LIVRE DE 12M, PINTURA, FORNECIMENTO E MONTAGEM</t>
  </si>
  <si>
    <t>PISO DA PLATAFORMA</t>
  </si>
  <si>
    <t>05.29</t>
  </si>
  <si>
    <t>05.30</t>
  </si>
  <si>
    <t>05.31</t>
  </si>
  <si>
    <t>05.32</t>
  </si>
  <si>
    <t>05.33</t>
  </si>
  <si>
    <t>05.34</t>
  </si>
  <si>
    <t>07.06</t>
  </si>
  <si>
    <t>14.07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</si>
  <si>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</si>
  <si>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</si>
  <si>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</si>
  <si>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</si>
  <si>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</si>
  <si>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</si>
  <si>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</si>
  <si>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</si>
  <si>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</si>
  <si>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14.20</t>
  </si>
  <si>
    <t>14.21</t>
  </si>
  <si>
    <t>14.22</t>
  </si>
  <si>
    <t>14.23</t>
  </si>
  <si>
    <t>14.24</t>
  </si>
  <si>
    <t>16.06</t>
  </si>
  <si>
    <t>16.07</t>
  </si>
  <si>
    <t>16.08</t>
  </si>
  <si>
    <t>17.01</t>
  </si>
  <si>
    <t>17.02</t>
  </si>
  <si>
    <t>17.03</t>
  </si>
  <si>
    <t>RAMPAS E ESCADAS</t>
  </si>
  <si>
    <t>05.35</t>
  </si>
  <si>
    <t>05.36</t>
  </si>
  <si>
    <t>05.37</t>
  </si>
  <si>
    <t>05.38</t>
  </si>
  <si>
    <t>BATE-RODAS CONFORME PADRÃO EXISTENTE NA CEASA CAMPINAS (PLATAFORMA LOGÍSTICA 02 - PL2) COM PINTURA ESPECÍFICA ANTI-FERRUGEM NA COR AZUL DEL REY - FORNECIMENTO E INSTALAÇÃO</t>
  </si>
  <si>
    <t>FABRICAÇÃO DE FÔRMA PARA LAJES, EM CHAPA DE MADEIRA COMPENSADA RESINADA, E = 17 MM. AF_12/2015</t>
  </si>
  <si>
    <t>FABRICAÇÃO DE FÔRMA PARA PILARES E ESTRUTURAS SIMILARES, EM CHAPA DE MADEIRA COMPENSADA RESINADA, E = 17 MM. AF_12/2015</t>
  </si>
  <si>
    <t>VIGAS BALDRAMES</t>
  </si>
  <si>
    <t>05.40</t>
  </si>
  <si>
    <t>ALVENARIA DE VEDAÇÃO DE BLOCOS VAZADOS DE CONCRETO DE 14X19X39CM (ESPESSURA 14CM) DE PAREDES COM ÁREA LÍQUIDA MAIOR OU IGUAL A 6M² COM VÃOS E ARGAMASSA DE ASSENTAMENTO COM PREPARO MANUAL. AF_06/2014</t>
  </si>
  <si>
    <t>CALÇADA EXTERNA</t>
  </si>
  <si>
    <t>ESTACA ESCAVADA MECANICAMENTE, SEM FLUIDO ESTABILIZANTE, COM 25 CM DE DIÂMETRO, ACIMA DE 9 M DE COMPRIMENTO, CONCRETO LANÇADO POR CAMINHÃO BETONEIRA. AF_02/2015</t>
  </si>
  <si>
    <t>ESTACA ESCAVADA MECANICAMENTE, SEM FLUIDO ESTABILIZANTE, COM 25 CM DE DIÂMETRO, ATÉ 9 M DE COMPRIMENTO, CONCRETO LANÇADO POR CAMINHÃO BETONEIRA. AF_02/2015</t>
  </si>
  <si>
    <t>MATERIAL E MÃO DE OBRA PARA INSTALAÇÕES ELÉTRICAS (REDES COMPLETAS, INCLUSIVE QUADROS E ARMÁRIOS, COM PERFILADOS METÁLICOS, LUMINÁRIAS E REFLETORES LED, PONTOS DE TOMADAS DE USO GERAL, TUBULAÇÕES, FIAÇÕES, E REDE COMPLETA DE TELEFONIA, CONFORME APRESENTADO EM FOLHAS DO PROJETO BÁSICO E MEMORIAL DESCRITIVO DA CEASA CAMPINAS)</t>
  </si>
  <si>
    <t>05.41</t>
  </si>
  <si>
    <t>PROJETOS</t>
  </si>
  <si>
    <t>% PARCIAL</t>
  </si>
  <si>
    <t>05.42</t>
  </si>
  <si>
    <t>13.01</t>
  </si>
  <si>
    <t>14.19</t>
  </si>
  <si>
    <t>14.25</t>
  </si>
  <si>
    <t>14.26</t>
  </si>
  <si>
    <t>14.27</t>
  </si>
  <si>
    <t>14.28</t>
  </si>
  <si>
    <t>14.29</t>
  </si>
  <si>
    <t>TOTAL ITEM 16</t>
  </si>
  <si>
    <t>TOTAL ITEM 17</t>
  </si>
  <si>
    <t>05.43</t>
  </si>
  <si>
    <t>MATERIAL E MÃO DE OBRA PARA INSTALAÇÕES HIDRÁULICAS (REDES COMPLETAS COM TUBULAÇÕES PARA ABASTECIMENTO DE ÁGUA POTÁVEL E ÁGUA DE COMBATE A INCÊNDIO (HIDRANTES), RECALQUE DE ÁGUA DO RESERVATÓRIO INFERIOR, COLETA DE ÁGUAS PLUVIAIS, COLETA DE ESGOTO, INCLUINDO POÇOS DE VISITAS E CAIXAS DE INSPEÇÃO (DE ALVENARIA OU CONCRETO), CONFORME APRESENTADO EM FOLHAS DO PROJETO BÁSICO E MEMORIAL DESCRITIVO DA CEASA CAMPINAS)</t>
  </si>
  <si>
    <t>17.04</t>
  </si>
  <si>
    <t>PINTURA PARA BLOCO DE CONCRETO APARENTE - ACABAMENTO EXTERNO</t>
  </si>
  <si>
    <t>CONCRETO USINADO BOMBEAVEL, CLASSE DE RESISTENCIA C30, COM BRITA 0 E 1, SLUMP = 130 +/- 20 MM, EXCLUI SERVICO DE BOMBEAMENTO (NBR 8953) - (PLATIBANDA)</t>
  </si>
  <si>
    <t>14.30</t>
  </si>
  <si>
    <t>PLATIBANDA DE CONCRETO ARMADO</t>
  </si>
  <si>
    <t>FABRICAÇÃO DE FÔRMA PARA VIGAS, EM CHAPA DE MADEIRA COMPENSADA RESINADA, E = 17 MM. AF_12/2015</t>
  </si>
  <si>
    <t>14.31</t>
  </si>
  <si>
    <t>05.44</t>
  </si>
  <si>
    <t>05.45</t>
  </si>
  <si>
    <t>05.46</t>
  </si>
  <si>
    <t>05.47</t>
  </si>
  <si>
    <t>MONTAGEM E DESMONTAGEM DE FÔRMA DE LAJE MACIÇA COM ÁREA MÉDIA MAIOR QUE 20 M², PÉ-DIREITO SIMPLES, EM CHAPA DE MADEIRA COMPENSADA PLASTIFICADA, 18 UTILIZAÇÕES. AF_12/2015</t>
  </si>
  <si>
    <t>FABRICAÇÃO, MONTAGEM E DESMONTAGEM DE FÔRMA PARA VIGA BALDRAME, EM MADEIRA SERRADA, E=25 MM, 4 UTILIZAÇÕES. AF_06/2017</t>
  </si>
  <si>
    <t>MONTAGEM E DESMONTAGEM DE FÔRMA DE PILARES RETANGULARES E ESTRUTURAS SIMILARES COM ÁREA MÉDIA DAS SEÇÕES MENOR OU IGUAL A 0,25 M², PÉ-DIREITO DUPLO, EM CHAPA DE MADEIRA COMPENSADA RESINADA, 8 UTILIZAÇÕES. AF_12/2015</t>
  </si>
  <si>
    <t>FABRICAÇÃO DE FÔRMA PARA ESCADAS, COM 2 LANCES, EM CHAPA DE MADEIRA COMPENSADA RESINADA, E= 17 MM. AF_01/2017</t>
  </si>
  <si>
    <t>MONTAGEM E DESMONTAGEM DE FÔRMA PARA ESCADAS, COM 2 LANCES, EM CHAPA DE MADEIRA COMPENSADA RESINADA, 4 UTILIZAÇÕES. AF_01/2017</t>
  </si>
  <si>
    <t>MONTAGEM E DESMONTAGEM DE FÔRMA DE VIGA, ESCORAMENTO METÁLICO, PÉ-DIREITO SIMPLES, EM CHAPA DE MADEIRA RESINADA, 8 UTILIZAÇÕES. AF_12/2015</t>
  </si>
  <si>
    <t>05.49</t>
  </si>
  <si>
    <t>14.32</t>
  </si>
  <si>
    <t>14.33</t>
  </si>
  <si>
    <t>14.34</t>
  </si>
  <si>
    <t>07.07</t>
  </si>
  <si>
    <t>SISTEMA DE PROTEÇÃO CONTRA DESCARGAS ATMOSFÉRICAS</t>
  </si>
  <si>
    <t>14.35</t>
  </si>
  <si>
    <t>01.02</t>
  </si>
  <si>
    <t>01.03</t>
  </si>
  <si>
    <t>01.04</t>
  </si>
  <si>
    <t>PROJETO EXECUTIVO DE ESTRUTURA METÁLICAS</t>
  </si>
  <si>
    <t>PROJETO EXECUTIVO DE ESTRUTURAS DE CONCRETO E FUNDAÇÕES</t>
  </si>
  <si>
    <t>PROJETO EXECUTIVO DE INSTALAÇÕES HIDRÁULICAS</t>
  </si>
  <si>
    <t>PROJETO EXECUTIVO DE INSTALAÇÕES DE ELÉTRICA E TELEFONIA</t>
  </si>
  <si>
    <t>10.02</t>
  </si>
  <si>
    <t>10.03</t>
  </si>
  <si>
    <t>SINAPI
MAIO / 2018</t>
  </si>
  <si>
    <t>MATERIAL E MÃO DE OBRA PARA INSTALAÇÕES HIDRÁULICAS (REDES COMPLETAS COM TUBULAÇÕES PARA ABASTECIMENTO DE ÁGUA POTÁVEL E ÁGUA DE COMBATE A INCÊNDIO (HIDRANTES), COLETA DE ÁGUAS PLUVIAIS, COLETA DE ESGOTO, INCLUINDO POÇOS DE VISITAS E CAIXAS DE INSPEÇÃO (DE ALVENARIA OU CONCRETO), CONFORME APRESENTADO EM FOLHAS DO PROJETO BÁSICO E MEMORIAL DESCRITIVO DA CEASA CAMPINAS)</t>
  </si>
  <si>
    <t>TAPUME COM TELHA METÁLICA. AF_05/2018</t>
  </si>
  <si>
    <t>IMPERMEABILIZACAO DE SUPERFICIE COM MANTA ASFALTICA (COM POLIMEROS TIPO APP), E=3 MM</t>
  </si>
  <si>
    <t>10.04</t>
  </si>
  <si>
    <t>PROJETO ARQUITETÔNICO</t>
  </si>
  <si>
    <t>VIGAS E PAREDES DA PLATAFORMA</t>
  </si>
  <si>
    <t>05.48</t>
  </si>
  <si>
    <t>EXECUÇÃO E COMPACTAÇÃO DE ATERRO COM SOLO PREDOMINANTEMENTE ARGILOSO - EXCLUSIVE ESCAVAÇÃO, CARGA E TRANSPORTE E SOLO. AF_09/2017</t>
  </si>
  <si>
    <t>05.50</t>
  </si>
  <si>
    <t>ESCAVACAO MECANICA, A CEU ABERTO, EM MATERIAL DE 1A CATEGORIA, COM ESCAVADEIRA HIDRAULICA, CAPACIDADE DE 0,78 M3</t>
  </si>
  <si>
    <t>TOTAL SANITÁRIOS</t>
  </si>
  <si>
    <t>TOTAL PL1</t>
  </si>
  <si>
    <t>03.06</t>
  </si>
  <si>
    <t>REMOÇÃO DE RAÍZES REMANESCENTES DE TRONCO DE ÁRVORE COM DIÂMETRO MAIOR OU IGUAL A 0,60 M.AF_05/2018</t>
  </si>
  <si>
    <t>12.06</t>
  </si>
  <si>
    <t>CORTE RASO E RECORTE DE ÁRVORE COM DIÂMETRO DE TRONCO MAIOR OU IGUAL A 0,60 M.AF_05/2018</t>
  </si>
  <si>
    <t>TOTAL GERAL</t>
  </si>
  <si>
    <t>03.07</t>
  </si>
  <si>
    <t>REMOÇÃO DE POSTES METÁLICOS</t>
  </si>
  <si>
    <t>PORTA EM ALUMÍNIO DE ABRIR TIPO VENEZIANA COM GUARNIÇÃO, FIXAÇÃO COM PARAFUSOS - FORNECIMENTO E INSTALAÇÃO. AF_08/2015</t>
  </si>
  <si>
    <t>PREÇO UNITÁRIO
(COM B.D.I. INCLUSO)</t>
  </si>
  <si>
    <t>ANEXO D2 - PLANILHA ORÇAMENTÁRIA DE REFERÊNCIA PARA CONSTRUÇÃO DE PLATAFORMA LOGÍSTICA 01 - SEM VALORES</t>
  </si>
  <si>
    <t>ANEXO D2 - PLANILHA ORÇAMENTÁRIA DE REFERÊNCIA PARA CONSTRUÇÃO DE SANITÁRIOS CENTRAIS - SEM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</si>
</sst>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&quot;#,##0.00;[Red]&quot;R$&quot;#,##0.00"/>
    <numFmt numFmtId="165" formatCode="00"/>
    <numFmt numFmtId="166" formatCode="0,000"/>
    <numFmt numFmtId="167" formatCode="&quot;R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167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abSelected="1" view="pageBreakPreview" zoomScaleNormal="100" zoomScaleSheetLayoutView="100" workbookViewId="0">
      <selection sqref="A1:I1"/>
    </sheetView>
  </sheetViews>
  <sheetFormatPr defaultRowHeight="15" x14ac:dyDescent="0.25"/>
  <cols>
    <col min="1" max="1" width="17.140625" style="21" bestFit="1" customWidth="1"/>
    <col min="2" max="2" width="10.140625" style="21" bestFit="1" customWidth="1"/>
    <col min="3" max="3" width="91.28515625" style="21" bestFit="1" customWidth="1"/>
    <col min="4" max="4" width="19.140625" style="27" bestFit="1" customWidth="1"/>
    <col min="5" max="5" width="14.28515625" style="21" bestFit="1" customWidth="1"/>
    <col min="6" max="6" width="25.85546875" style="21" bestFit="1" customWidth="1"/>
    <col min="7" max="7" width="17.85546875" style="21" bestFit="1" customWidth="1"/>
    <col min="8" max="8" width="14.42578125" style="2" bestFit="1" customWidth="1"/>
    <col min="9" max="9" width="11.7109375" style="1" bestFit="1" customWidth="1"/>
    <col min="10" max="10" width="9.140625" style="21"/>
    <col min="11" max="11" width="18" style="21" bestFit="1" customWidth="1"/>
    <col min="12" max="16384" width="9.140625" style="21"/>
  </cols>
  <sheetData>
    <row r="1" spans="1:9" s="19" customFormat="1" ht="16.5" customHeight="1" x14ac:dyDescent="0.25">
      <c r="A1" s="56" t="s">
        <v>312</v>
      </c>
      <c r="B1" s="56"/>
      <c r="C1" s="56"/>
      <c r="D1" s="56"/>
      <c r="E1" s="56"/>
      <c r="F1" s="56"/>
      <c r="G1" s="56"/>
      <c r="H1" s="56"/>
      <c r="I1" s="56"/>
    </row>
    <row r="2" spans="1:9" s="20" customFormat="1" ht="15.75" x14ac:dyDescent="0.25">
      <c r="A2" s="54" t="s">
        <v>290</v>
      </c>
      <c r="B2" s="53" t="s">
        <v>40</v>
      </c>
      <c r="C2" s="53" t="s">
        <v>0</v>
      </c>
      <c r="D2" s="58" t="s">
        <v>41</v>
      </c>
      <c r="E2" s="53" t="s">
        <v>42</v>
      </c>
      <c r="F2" s="53" t="s">
        <v>1</v>
      </c>
      <c r="G2" s="53"/>
      <c r="H2" s="55" t="s">
        <v>131</v>
      </c>
      <c r="I2" s="55"/>
    </row>
    <row r="3" spans="1:9" s="20" customFormat="1" ht="31.5" x14ac:dyDescent="0.25">
      <c r="A3" s="54"/>
      <c r="B3" s="53"/>
      <c r="C3" s="53"/>
      <c r="D3" s="58"/>
      <c r="E3" s="53"/>
      <c r="F3" s="41" t="s">
        <v>311</v>
      </c>
      <c r="G3" s="42" t="s">
        <v>43</v>
      </c>
      <c r="H3" s="6" t="s">
        <v>244</v>
      </c>
      <c r="I3" s="42" t="s">
        <v>94</v>
      </c>
    </row>
    <row r="4" spans="1:9" s="20" customFormat="1" ht="31.5" x14ac:dyDescent="0.25">
      <c r="A4" s="35" t="s">
        <v>44</v>
      </c>
      <c r="B4" s="36">
        <v>1</v>
      </c>
      <c r="C4" s="56" t="s">
        <v>243</v>
      </c>
      <c r="D4" s="56"/>
      <c r="E4" s="56"/>
      <c r="F4" s="56"/>
      <c r="G4" s="56"/>
      <c r="H4" s="56"/>
      <c r="I4" s="56"/>
    </row>
    <row r="5" spans="1:9" x14ac:dyDescent="0.25">
      <c r="A5" s="46" t="s">
        <v>78</v>
      </c>
      <c r="B5" s="47" t="s">
        <v>3</v>
      </c>
      <c r="C5" s="28" t="s">
        <v>284</v>
      </c>
      <c r="D5" s="29">
        <v>2000</v>
      </c>
      <c r="E5" s="30" t="s">
        <v>14</v>
      </c>
      <c r="F5" s="12"/>
      <c r="G5" s="50">
        <f>D5*F5</f>
        <v>0</v>
      </c>
      <c r="H5" s="15" t="e">
        <f>G5/G$118</f>
        <v>#DIV/0!</v>
      </c>
      <c r="I5" s="15" t="e">
        <f>G5/G$217</f>
        <v>#DIV/0!</v>
      </c>
    </row>
    <row r="6" spans="1:9" x14ac:dyDescent="0.25">
      <c r="A6" s="46" t="s">
        <v>78</v>
      </c>
      <c r="B6" s="47" t="s">
        <v>281</v>
      </c>
      <c r="C6" s="28" t="s">
        <v>285</v>
      </c>
      <c r="D6" s="29">
        <v>1411.77</v>
      </c>
      <c r="E6" s="30" t="s">
        <v>14</v>
      </c>
      <c r="F6" s="12"/>
      <c r="G6" s="50">
        <f t="shared" ref="G6:G8" si="0">D6*F6</f>
        <v>0</v>
      </c>
      <c r="H6" s="15" t="e">
        <f>G6/G$118</f>
        <v>#DIV/0!</v>
      </c>
      <c r="I6" s="15" t="e">
        <f>G6/G$217</f>
        <v>#DIV/0!</v>
      </c>
    </row>
    <row r="7" spans="1:9" x14ac:dyDescent="0.25">
      <c r="A7" s="46" t="s">
        <v>78</v>
      </c>
      <c r="B7" s="47" t="s">
        <v>282</v>
      </c>
      <c r="C7" s="28" t="s">
        <v>286</v>
      </c>
      <c r="D7" s="29">
        <v>1411.77</v>
      </c>
      <c r="E7" s="30" t="s">
        <v>14</v>
      </c>
      <c r="F7" s="12"/>
      <c r="G7" s="50">
        <f t="shared" si="0"/>
        <v>0</v>
      </c>
      <c r="H7" s="15" t="e">
        <f>G7/G$118</f>
        <v>#DIV/0!</v>
      </c>
      <c r="I7" s="15" t="e">
        <f>G7/G$217</f>
        <v>#DIV/0!</v>
      </c>
    </row>
    <row r="8" spans="1:9" x14ac:dyDescent="0.25">
      <c r="A8" s="46" t="s">
        <v>78</v>
      </c>
      <c r="B8" s="47" t="s">
        <v>283</v>
      </c>
      <c r="C8" s="28" t="s">
        <v>287</v>
      </c>
      <c r="D8" s="29">
        <v>1411.77</v>
      </c>
      <c r="E8" s="30" t="s">
        <v>14</v>
      </c>
      <c r="F8" s="12"/>
      <c r="G8" s="50">
        <f t="shared" si="0"/>
        <v>0</v>
      </c>
      <c r="H8" s="15" t="e">
        <f>G8/G$118</f>
        <v>#DIV/0!</v>
      </c>
      <c r="I8" s="15" t="e">
        <f>G8/G$217</f>
        <v>#DIV/0!</v>
      </c>
    </row>
    <row r="9" spans="1:9" ht="15.75" x14ac:dyDescent="0.25">
      <c r="A9" s="57"/>
      <c r="B9" s="57"/>
      <c r="C9" s="57"/>
      <c r="D9" s="57"/>
      <c r="E9" s="57"/>
      <c r="F9" s="16" t="s">
        <v>18</v>
      </c>
      <c r="G9" s="43">
        <f>SUM(G5:G8)</f>
        <v>0</v>
      </c>
      <c r="H9" s="6" t="e">
        <f>G9/G$118</f>
        <v>#DIV/0!</v>
      </c>
      <c r="I9" s="6" t="e">
        <f>G9/G$217</f>
        <v>#DIV/0!</v>
      </c>
    </row>
    <row r="10" spans="1:9" s="20" customFormat="1" ht="31.5" x14ac:dyDescent="0.25">
      <c r="A10" s="35" t="s">
        <v>44</v>
      </c>
      <c r="B10" s="36">
        <v>2</v>
      </c>
      <c r="C10" s="56" t="s">
        <v>7</v>
      </c>
      <c r="D10" s="56"/>
      <c r="E10" s="56"/>
      <c r="F10" s="56"/>
      <c r="G10" s="56"/>
      <c r="H10" s="56"/>
      <c r="I10" s="56"/>
    </row>
    <row r="11" spans="1:9" ht="30" x14ac:dyDescent="0.25">
      <c r="A11" s="48">
        <v>10778</v>
      </c>
      <c r="B11" s="48" t="s">
        <v>10</v>
      </c>
      <c r="C11" s="7" t="s">
        <v>15</v>
      </c>
      <c r="D11" s="8">
        <v>6</v>
      </c>
      <c r="E11" s="48" t="s">
        <v>5</v>
      </c>
      <c r="F11" s="9"/>
      <c r="G11" s="39">
        <f>D11*F11</f>
        <v>0</v>
      </c>
      <c r="H11" s="10" t="e">
        <f t="shared" ref="H11:H16" si="1">G11/G$118</f>
        <v>#DIV/0!</v>
      </c>
      <c r="I11" s="10" t="e">
        <f t="shared" ref="I11:I16" si="2">G11/G$217</f>
        <v>#DIV/0!</v>
      </c>
    </row>
    <row r="12" spans="1:9" ht="45" x14ac:dyDescent="0.25">
      <c r="A12" s="48" t="s">
        <v>4</v>
      </c>
      <c r="B12" s="48" t="s">
        <v>11</v>
      </c>
      <c r="C12" s="7" t="s">
        <v>169</v>
      </c>
      <c r="D12" s="8">
        <v>6</v>
      </c>
      <c r="E12" s="48" t="s">
        <v>5</v>
      </c>
      <c r="F12" s="9"/>
      <c r="G12" s="39">
        <f>D12*F12</f>
        <v>0</v>
      </c>
      <c r="H12" s="10" t="e">
        <f t="shared" si="1"/>
        <v>#DIV/0!</v>
      </c>
      <c r="I12" s="10" t="e">
        <f t="shared" si="2"/>
        <v>#DIV/0!</v>
      </c>
    </row>
    <row r="13" spans="1:9" ht="30" x14ac:dyDescent="0.25">
      <c r="A13" s="48">
        <v>73686</v>
      </c>
      <c r="B13" s="48" t="s">
        <v>12</v>
      </c>
      <c r="C13" s="7" t="s">
        <v>6</v>
      </c>
      <c r="D13" s="8">
        <v>1411.77</v>
      </c>
      <c r="E13" s="48" t="s">
        <v>14</v>
      </c>
      <c r="F13" s="39"/>
      <c r="G13" s="39">
        <f t="shared" ref="G13:G15" si="3">D13*F13</f>
        <v>0</v>
      </c>
      <c r="H13" s="10" t="e">
        <f t="shared" si="1"/>
        <v>#DIV/0!</v>
      </c>
      <c r="I13" s="10" t="e">
        <f t="shared" si="2"/>
        <v>#DIV/0!</v>
      </c>
    </row>
    <row r="14" spans="1:9" x14ac:dyDescent="0.25">
      <c r="A14" s="48">
        <v>98459</v>
      </c>
      <c r="B14" s="48" t="s">
        <v>13</v>
      </c>
      <c r="C14" s="7" t="s">
        <v>292</v>
      </c>
      <c r="D14" s="8">
        <v>700</v>
      </c>
      <c r="E14" s="48" t="s">
        <v>14</v>
      </c>
      <c r="F14" s="39"/>
      <c r="G14" s="39">
        <f t="shared" ref="G14" si="4">D14*F14</f>
        <v>0</v>
      </c>
      <c r="H14" s="10" t="e">
        <f t="shared" si="1"/>
        <v>#DIV/0!</v>
      </c>
      <c r="I14" s="10" t="e">
        <f t="shared" si="2"/>
        <v>#DIV/0!</v>
      </c>
    </row>
    <row r="15" spans="1:9" x14ac:dyDescent="0.25">
      <c r="A15" s="48" t="s">
        <v>167</v>
      </c>
      <c r="B15" s="48" t="s">
        <v>166</v>
      </c>
      <c r="C15" s="7" t="s">
        <v>168</v>
      </c>
      <c r="D15" s="8">
        <v>16</v>
      </c>
      <c r="E15" s="48" t="s">
        <v>14</v>
      </c>
      <c r="F15" s="39"/>
      <c r="G15" s="39">
        <f t="shared" si="3"/>
        <v>0</v>
      </c>
      <c r="H15" s="10" t="e">
        <f t="shared" si="1"/>
        <v>#DIV/0!</v>
      </c>
      <c r="I15" s="10" t="e">
        <f t="shared" si="2"/>
        <v>#DIV/0!</v>
      </c>
    </row>
    <row r="16" spans="1:9" ht="15.75" x14ac:dyDescent="0.25">
      <c r="A16" s="68"/>
      <c r="B16" s="68"/>
      <c r="C16" s="68"/>
      <c r="D16" s="68"/>
      <c r="E16" s="68"/>
      <c r="F16" s="16" t="s">
        <v>19</v>
      </c>
      <c r="G16" s="43">
        <f>SUM(G11:G15)</f>
        <v>0</v>
      </c>
      <c r="H16" s="6" t="e">
        <f t="shared" si="1"/>
        <v>#DIV/0!</v>
      </c>
      <c r="I16" s="6" t="e">
        <f t="shared" si="2"/>
        <v>#DIV/0!</v>
      </c>
    </row>
    <row r="17" spans="1:9" s="20" customFormat="1" ht="31.5" x14ac:dyDescent="0.25">
      <c r="A17" s="35" t="s">
        <v>2</v>
      </c>
      <c r="B17" s="36">
        <v>3</v>
      </c>
      <c r="C17" s="56" t="s">
        <v>9</v>
      </c>
      <c r="D17" s="56"/>
      <c r="E17" s="56"/>
      <c r="F17" s="56"/>
      <c r="G17" s="56"/>
      <c r="H17" s="56"/>
      <c r="I17" s="56"/>
    </row>
    <row r="18" spans="1:9" s="22" customFormat="1" ht="30" x14ac:dyDescent="0.25">
      <c r="A18" s="47">
        <v>98531</v>
      </c>
      <c r="B18" s="48" t="s">
        <v>23</v>
      </c>
      <c r="C18" s="11" t="s">
        <v>306</v>
      </c>
      <c r="D18" s="49">
        <v>23</v>
      </c>
      <c r="E18" s="47" t="s">
        <v>67</v>
      </c>
      <c r="F18" s="12"/>
      <c r="G18" s="12">
        <f t="shared" ref="G18:G24" si="5">D18*F18</f>
        <v>0</v>
      </c>
      <c r="H18" s="13" t="e">
        <f t="shared" ref="H18:H25" si="6">G18/G$118</f>
        <v>#DIV/0!</v>
      </c>
      <c r="I18" s="10" t="e">
        <f t="shared" ref="I18:I25" si="7">G18/G$217</f>
        <v>#DIV/0!</v>
      </c>
    </row>
    <row r="19" spans="1:9" s="22" customFormat="1" ht="30" x14ac:dyDescent="0.25">
      <c r="A19" s="47">
        <v>98528</v>
      </c>
      <c r="B19" s="48" t="s">
        <v>24</v>
      </c>
      <c r="C19" s="11" t="s">
        <v>304</v>
      </c>
      <c r="D19" s="49">
        <v>23</v>
      </c>
      <c r="E19" s="47" t="s">
        <v>67</v>
      </c>
      <c r="F19" s="12"/>
      <c r="G19" s="12">
        <f t="shared" ref="G19" si="8">D19*F19</f>
        <v>0</v>
      </c>
      <c r="H19" s="13" t="e">
        <f t="shared" si="6"/>
        <v>#DIV/0!</v>
      </c>
      <c r="I19" s="10" t="e">
        <f t="shared" si="7"/>
        <v>#DIV/0!</v>
      </c>
    </row>
    <row r="20" spans="1:9" s="22" customFormat="1" x14ac:dyDescent="0.25">
      <c r="A20" s="47" t="s">
        <v>78</v>
      </c>
      <c r="B20" s="48" t="s">
        <v>25</v>
      </c>
      <c r="C20" s="11" t="s">
        <v>309</v>
      </c>
      <c r="D20" s="49">
        <v>3</v>
      </c>
      <c r="E20" s="47" t="s">
        <v>67</v>
      </c>
      <c r="F20" s="12"/>
      <c r="G20" s="12">
        <f t="shared" ref="G20" si="9">D20*F20</f>
        <v>0</v>
      </c>
      <c r="H20" s="13" t="e">
        <f t="shared" si="6"/>
        <v>#DIV/0!</v>
      </c>
      <c r="I20" s="10" t="e">
        <f t="shared" si="7"/>
        <v>#DIV/0!</v>
      </c>
    </row>
    <row r="21" spans="1:9" s="23" customFormat="1" x14ac:dyDescent="0.25">
      <c r="A21" s="47" t="s">
        <v>78</v>
      </c>
      <c r="B21" s="48" t="s">
        <v>134</v>
      </c>
      <c r="C21" s="11" t="s">
        <v>170</v>
      </c>
      <c r="D21" s="49">
        <v>708.65</v>
      </c>
      <c r="E21" s="47" t="s">
        <v>8</v>
      </c>
      <c r="F21" s="12"/>
      <c r="G21" s="12">
        <f t="shared" si="5"/>
        <v>0</v>
      </c>
      <c r="H21" s="10" t="e">
        <f t="shared" si="6"/>
        <v>#DIV/0!</v>
      </c>
      <c r="I21" s="10" t="e">
        <f t="shared" si="7"/>
        <v>#DIV/0!</v>
      </c>
    </row>
    <row r="22" spans="1:9" s="23" customFormat="1" ht="30" x14ac:dyDescent="0.25">
      <c r="A22" s="47" t="s">
        <v>171</v>
      </c>
      <c r="B22" s="48" t="s">
        <v>135</v>
      </c>
      <c r="C22" s="11" t="s">
        <v>172</v>
      </c>
      <c r="D22" s="49">
        <v>1180</v>
      </c>
      <c r="E22" s="47" t="s">
        <v>14</v>
      </c>
      <c r="F22" s="12"/>
      <c r="G22" s="12">
        <f t="shared" ref="G22" si="10">D22*F22</f>
        <v>0</v>
      </c>
      <c r="H22" s="10" t="e">
        <f t="shared" si="6"/>
        <v>#DIV/0!</v>
      </c>
      <c r="I22" s="10" t="e">
        <f t="shared" si="7"/>
        <v>#DIV/0!</v>
      </c>
    </row>
    <row r="23" spans="1:9" ht="30" x14ac:dyDescent="0.25">
      <c r="A23" s="48">
        <v>72900</v>
      </c>
      <c r="B23" s="48" t="s">
        <v>303</v>
      </c>
      <c r="C23" s="7" t="s">
        <v>20</v>
      </c>
      <c r="D23" s="8">
        <v>860</v>
      </c>
      <c r="E23" s="48" t="s">
        <v>21</v>
      </c>
      <c r="F23" s="39"/>
      <c r="G23" s="39">
        <f t="shared" si="5"/>
        <v>0</v>
      </c>
      <c r="H23" s="10" t="e">
        <f t="shared" si="6"/>
        <v>#DIV/0!</v>
      </c>
      <c r="I23" s="10" t="e">
        <f t="shared" si="7"/>
        <v>#DIV/0!</v>
      </c>
    </row>
    <row r="24" spans="1:9" x14ac:dyDescent="0.25">
      <c r="A24" s="48">
        <v>72897</v>
      </c>
      <c r="B24" s="48" t="s">
        <v>308</v>
      </c>
      <c r="C24" s="7" t="s">
        <v>22</v>
      </c>
      <c r="D24" s="8">
        <v>860</v>
      </c>
      <c r="E24" s="48" t="s">
        <v>21</v>
      </c>
      <c r="F24" s="39"/>
      <c r="G24" s="39">
        <f t="shared" si="5"/>
        <v>0</v>
      </c>
      <c r="H24" s="10" t="e">
        <f t="shared" si="6"/>
        <v>#DIV/0!</v>
      </c>
      <c r="I24" s="10" t="e">
        <f t="shared" si="7"/>
        <v>#DIV/0!</v>
      </c>
    </row>
    <row r="25" spans="1:9" ht="15.75" x14ac:dyDescent="0.25">
      <c r="A25" s="68"/>
      <c r="B25" s="68"/>
      <c r="C25" s="68"/>
      <c r="D25" s="68"/>
      <c r="E25" s="68"/>
      <c r="F25" s="16" t="s">
        <v>27</v>
      </c>
      <c r="G25" s="43">
        <f>SUM(G18:G24)</f>
        <v>0</v>
      </c>
      <c r="H25" s="6" t="e">
        <f t="shared" si="6"/>
        <v>#DIV/0!</v>
      </c>
      <c r="I25" s="6" t="e">
        <f t="shared" si="7"/>
        <v>#DIV/0!</v>
      </c>
    </row>
    <row r="26" spans="1:9" s="20" customFormat="1" ht="31.5" x14ac:dyDescent="0.25">
      <c r="A26" s="35" t="s">
        <v>2</v>
      </c>
      <c r="B26" s="36">
        <v>4</v>
      </c>
      <c r="C26" s="56" t="s">
        <v>17</v>
      </c>
      <c r="D26" s="56"/>
      <c r="E26" s="56"/>
      <c r="F26" s="56"/>
      <c r="G26" s="56"/>
      <c r="H26" s="56"/>
      <c r="I26" s="56"/>
    </row>
    <row r="27" spans="1:9" s="22" customFormat="1" ht="45" x14ac:dyDescent="0.25">
      <c r="A27" s="47" t="s">
        <v>78</v>
      </c>
      <c r="B27" s="47" t="s">
        <v>26</v>
      </c>
      <c r="C27" s="14" t="s">
        <v>239</v>
      </c>
      <c r="D27" s="49">
        <v>780</v>
      </c>
      <c r="E27" s="47" t="s">
        <v>8</v>
      </c>
      <c r="F27" s="12"/>
      <c r="G27" s="12">
        <f>D27*F27</f>
        <v>0</v>
      </c>
      <c r="H27" s="31" t="e">
        <f>G27/G$118</f>
        <v>#DIV/0!</v>
      </c>
      <c r="I27" s="13" t="e">
        <f>G27/G$217</f>
        <v>#DIV/0!</v>
      </c>
    </row>
    <row r="28" spans="1:9" s="22" customFormat="1" ht="15.75" x14ac:dyDescent="0.25">
      <c r="A28" s="67"/>
      <c r="B28" s="67"/>
      <c r="C28" s="67"/>
      <c r="D28" s="67"/>
      <c r="E28" s="67"/>
      <c r="F28" s="16" t="s">
        <v>36</v>
      </c>
      <c r="G28" s="43">
        <f>G27</f>
        <v>0</v>
      </c>
      <c r="H28" s="6" t="e">
        <f>G28/G$118</f>
        <v>#DIV/0!</v>
      </c>
      <c r="I28" s="6" t="e">
        <f>G28/G$217</f>
        <v>#DIV/0!</v>
      </c>
    </row>
    <row r="29" spans="1:9" s="20" customFormat="1" ht="31.5" x14ac:dyDescent="0.25">
      <c r="A29" s="35" t="s">
        <v>2</v>
      </c>
      <c r="B29" s="36">
        <v>5</v>
      </c>
      <c r="C29" s="56" t="s">
        <v>28</v>
      </c>
      <c r="D29" s="56"/>
      <c r="E29" s="56"/>
      <c r="F29" s="56"/>
      <c r="G29" s="56"/>
      <c r="H29" s="56"/>
      <c r="I29" s="56"/>
    </row>
    <row r="30" spans="1:9" ht="15.75" x14ac:dyDescent="0.25">
      <c r="A30" s="61"/>
      <c r="B30" s="61"/>
      <c r="C30" s="37" t="s">
        <v>198</v>
      </c>
      <c r="D30" s="59"/>
      <c r="E30" s="59"/>
      <c r="F30" s="59"/>
      <c r="G30" s="59"/>
      <c r="H30" s="59"/>
      <c r="I30" s="59"/>
    </row>
    <row r="31" spans="1:9" ht="30" x14ac:dyDescent="0.25">
      <c r="A31" s="44">
        <v>92267</v>
      </c>
      <c r="B31" s="44" t="s">
        <v>48</v>
      </c>
      <c r="C31" s="14" t="s">
        <v>233</v>
      </c>
      <c r="D31" s="40">
        <v>100</v>
      </c>
      <c r="E31" s="44" t="s">
        <v>14</v>
      </c>
      <c r="F31" s="39"/>
      <c r="G31" s="9">
        <f t="shared" ref="G31:G37" si="11">D31*F31</f>
        <v>0</v>
      </c>
      <c r="H31" s="10" t="e">
        <f t="shared" ref="H31:H37" si="12">G31/G$118</f>
        <v>#DIV/0!</v>
      </c>
      <c r="I31" s="10" t="e">
        <f t="shared" ref="I31:I37" si="13">G31/G$217</f>
        <v>#DIV/0!</v>
      </c>
    </row>
    <row r="32" spans="1:9" ht="45" x14ac:dyDescent="0.25">
      <c r="A32" s="44">
        <v>92538</v>
      </c>
      <c r="B32" s="44" t="s">
        <v>49</v>
      </c>
      <c r="C32" s="14" t="s">
        <v>268</v>
      </c>
      <c r="D32" s="40">
        <v>100</v>
      </c>
      <c r="E32" s="44" t="s">
        <v>14</v>
      </c>
      <c r="F32" s="39"/>
      <c r="G32" s="9">
        <f t="shared" ref="G32" si="14">D32*F32</f>
        <v>0</v>
      </c>
      <c r="H32" s="10" t="e">
        <f t="shared" si="12"/>
        <v>#DIV/0!</v>
      </c>
      <c r="I32" s="10" t="e">
        <f t="shared" si="13"/>
        <v>#DIV/0!</v>
      </c>
    </row>
    <row r="33" spans="1:9" ht="30" x14ac:dyDescent="0.25">
      <c r="A33" s="44">
        <v>83534</v>
      </c>
      <c r="B33" s="44" t="s">
        <v>50</v>
      </c>
      <c r="C33" s="14" t="s">
        <v>30</v>
      </c>
      <c r="D33" s="40">
        <v>65</v>
      </c>
      <c r="E33" s="44" t="s">
        <v>21</v>
      </c>
      <c r="F33" s="39"/>
      <c r="G33" s="9">
        <f t="shared" si="11"/>
        <v>0</v>
      </c>
      <c r="H33" s="10" t="e">
        <f t="shared" si="12"/>
        <v>#DIV/0!</v>
      </c>
      <c r="I33" s="10" t="e">
        <f t="shared" si="13"/>
        <v>#DIV/0!</v>
      </c>
    </row>
    <row r="34" spans="1:9" x14ac:dyDescent="0.25">
      <c r="A34" s="44">
        <v>31</v>
      </c>
      <c r="B34" s="44" t="s">
        <v>136</v>
      </c>
      <c r="C34" s="14" t="s">
        <v>31</v>
      </c>
      <c r="D34" s="40">
        <v>2500</v>
      </c>
      <c r="E34" s="44" t="s">
        <v>32</v>
      </c>
      <c r="F34" s="39"/>
      <c r="G34" s="9">
        <f t="shared" si="11"/>
        <v>0</v>
      </c>
      <c r="H34" s="10" t="e">
        <f t="shared" si="12"/>
        <v>#DIV/0!</v>
      </c>
      <c r="I34" s="10" t="e">
        <f t="shared" si="13"/>
        <v>#DIV/0!</v>
      </c>
    </row>
    <row r="35" spans="1:9" ht="30" x14ac:dyDescent="0.25">
      <c r="A35" s="44">
        <v>92795</v>
      </c>
      <c r="B35" s="44" t="s">
        <v>137</v>
      </c>
      <c r="C35" s="14" t="s">
        <v>33</v>
      </c>
      <c r="D35" s="40">
        <v>2500</v>
      </c>
      <c r="E35" s="44" t="s">
        <v>32</v>
      </c>
      <c r="F35" s="39"/>
      <c r="G35" s="9">
        <f t="shared" si="11"/>
        <v>0</v>
      </c>
      <c r="H35" s="10" t="e">
        <f t="shared" si="12"/>
        <v>#DIV/0!</v>
      </c>
      <c r="I35" s="10" t="e">
        <f t="shared" si="13"/>
        <v>#DIV/0!</v>
      </c>
    </row>
    <row r="36" spans="1:9" ht="30" x14ac:dyDescent="0.25">
      <c r="A36" s="44">
        <v>38406</v>
      </c>
      <c r="B36" s="44" t="s">
        <v>138</v>
      </c>
      <c r="C36" s="14" t="s">
        <v>183</v>
      </c>
      <c r="D36" s="40">
        <v>270</v>
      </c>
      <c r="E36" s="44" t="s">
        <v>21</v>
      </c>
      <c r="F36" s="39"/>
      <c r="G36" s="9">
        <f t="shared" si="11"/>
        <v>0</v>
      </c>
      <c r="H36" s="10" t="e">
        <f t="shared" si="12"/>
        <v>#DIV/0!</v>
      </c>
      <c r="I36" s="10" t="e">
        <f t="shared" si="13"/>
        <v>#DIV/0!</v>
      </c>
    </row>
    <row r="37" spans="1:9" ht="30" x14ac:dyDescent="0.25">
      <c r="A37" s="44">
        <v>92874</v>
      </c>
      <c r="B37" s="44" t="s">
        <v>139</v>
      </c>
      <c r="C37" s="14" t="s">
        <v>34</v>
      </c>
      <c r="D37" s="40">
        <v>270</v>
      </c>
      <c r="E37" s="44" t="s">
        <v>21</v>
      </c>
      <c r="F37" s="39"/>
      <c r="G37" s="9">
        <f t="shared" si="11"/>
        <v>0</v>
      </c>
      <c r="H37" s="10" t="e">
        <f t="shared" si="12"/>
        <v>#DIV/0!</v>
      </c>
      <c r="I37" s="10" t="e">
        <f t="shared" si="13"/>
        <v>#DIV/0!</v>
      </c>
    </row>
    <row r="38" spans="1:9" ht="15.75" x14ac:dyDescent="0.25">
      <c r="A38" s="61"/>
      <c r="B38" s="61"/>
      <c r="C38" s="37" t="s">
        <v>235</v>
      </c>
      <c r="D38" s="59"/>
      <c r="E38" s="59"/>
      <c r="F38" s="59"/>
      <c r="G38" s="59"/>
      <c r="H38" s="59"/>
      <c r="I38" s="59"/>
    </row>
    <row r="39" spans="1:9" ht="30" x14ac:dyDescent="0.25">
      <c r="A39" s="44">
        <v>96527</v>
      </c>
      <c r="B39" s="44" t="s">
        <v>140</v>
      </c>
      <c r="C39" s="14" t="s">
        <v>29</v>
      </c>
      <c r="D39" s="40">
        <v>23</v>
      </c>
      <c r="E39" s="44" t="s">
        <v>21</v>
      </c>
      <c r="F39" s="39"/>
      <c r="G39" s="9">
        <f>D39*F39</f>
        <v>0</v>
      </c>
      <c r="H39" s="10" t="e">
        <f t="shared" ref="H39:H45" si="15">G39/G$118</f>
        <v>#DIV/0!</v>
      </c>
      <c r="I39" s="10" t="e">
        <f t="shared" ref="I39:I45" si="16">G39/G$217</f>
        <v>#DIV/0!</v>
      </c>
    </row>
    <row r="40" spans="1:9" ht="30" x14ac:dyDescent="0.25">
      <c r="A40" s="44">
        <v>96536</v>
      </c>
      <c r="B40" s="44" t="s">
        <v>141</v>
      </c>
      <c r="C40" s="14" t="s">
        <v>269</v>
      </c>
      <c r="D40" s="40">
        <v>250</v>
      </c>
      <c r="E40" s="44" t="s">
        <v>14</v>
      </c>
      <c r="F40" s="39"/>
      <c r="G40" s="9">
        <f t="shared" ref="G40" si="17">D40*F40</f>
        <v>0</v>
      </c>
      <c r="H40" s="10" t="e">
        <f t="shared" si="15"/>
        <v>#DIV/0!</v>
      </c>
      <c r="I40" s="10" t="e">
        <f t="shared" si="16"/>
        <v>#DIV/0!</v>
      </c>
    </row>
    <row r="41" spans="1:9" ht="30" x14ac:dyDescent="0.25">
      <c r="A41" s="44">
        <v>83534</v>
      </c>
      <c r="B41" s="44" t="s">
        <v>142</v>
      </c>
      <c r="C41" s="14" t="s">
        <v>30</v>
      </c>
      <c r="D41" s="40">
        <v>5</v>
      </c>
      <c r="E41" s="44" t="s">
        <v>21</v>
      </c>
      <c r="F41" s="39"/>
      <c r="G41" s="9">
        <f t="shared" ref="G41" si="18">D41*F41</f>
        <v>0</v>
      </c>
      <c r="H41" s="10" t="e">
        <f t="shared" si="15"/>
        <v>#DIV/0!</v>
      </c>
      <c r="I41" s="10" t="e">
        <f t="shared" si="16"/>
        <v>#DIV/0!</v>
      </c>
    </row>
    <row r="42" spans="1:9" x14ac:dyDescent="0.25">
      <c r="A42" s="44">
        <v>31</v>
      </c>
      <c r="B42" s="44" t="s">
        <v>143</v>
      </c>
      <c r="C42" s="14" t="s">
        <v>31</v>
      </c>
      <c r="D42" s="40">
        <v>4000</v>
      </c>
      <c r="E42" s="44" t="s">
        <v>32</v>
      </c>
      <c r="F42" s="39"/>
      <c r="G42" s="9">
        <f t="shared" ref="G42:G59" si="19">D42*F42</f>
        <v>0</v>
      </c>
      <c r="H42" s="10" t="e">
        <f t="shared" si="15"/>
        <v>#DIV/0!</v>
      </c>
      <c r="I42" s="10" t="e">
        <f t="shared" si="16"/>
        <v>#DIV/0!</v>
      </c>
    </row>
    <row r="43" spans="1:9" ht="30" x14ac:dyDescent="0.25">
      <c r="A43" s="44">
        <v>92795</v>
      </c>
      <c r="B43" s="44" t="s">
        <v>144</v>
      </c>
      <c r="C43" s="14" t="s">
        <v>33</v>
      </c>
      <c r="D43" s="40">
        <v>4000</v>
      </c>
      <c r="E43" s="44" t="s">
        <v>32</v>
      </c>
      <c r="F43" s="39"/>
      <c r="G43" s="9">
        <f t="shared" si="19"/>
        <v>0</v>
      </c>
      <c r="H43" s="10" t="e">
        <f t="shared" si="15"/>
        <v>#DIV/0!</v>
      </c>
      <c r="I43" s="10" t="e">
        <f t="shared" si="16"/>
        <v>#DIV/0!</v>
      </c>
    </row>
    <row r="44" spans="1:9" ht="30" x14ac:dyDescent="0.25">
      <c r="A44" s="44">
        <v>38406</v>
      </c>
      <c r="B44" s="44" t="s">
        <v>145</v>
      </c>
      <c r="C44" s="14" t="s">
        <v>183</v>
      </c>
      <c r="D44" s="40">
        <v>23</v>
      </c>
      <c r="E44" s="44" t="s">
        <v>21</v>
      </c>
      <c r="F44" s="39"/>
      <c r="G44" s="9">
        <f t="shared" si="19"/>
        <v>0</v>
      </c>
      <c r="H44" s="10" t="e">
        <f t="shared" si="15"/>
        <v>#DIV/0!</v>
      </c>
      <c r="I44" s="10" t="e">
        <f t="shared" si="16"/>
        <v>#DIV/0!</v>
      </c>
    </row>
    <row r="45" spans="1:9" ht="30" x14ac:dyDescent="0.25">
      <c r="A45" s="44">
        <v>92874</v>
      </c>
      <c r="B45" s="44" t="s">
        <v>146</v>
      </c>
      <c r="C45" s="14" t="s">
        <v>34</v>
      </c>
      <c r="D45" s="40">
        <v>23</v>
      </c>
      <c r="E45" s="44" t="s">
        <v>21</v>
      </c>
      <c r="F45" s="39"/>
      <c r="G45" s="9">
        <f t="shared" si="19"/>
        <v>0</v>
      </c>
      <c r="H45" s="10" t="e">
        <f t="shared" si="15"/>
        <v>#DIV/0!</v>
      </c>
      <c r="I45" s="10" t="e">
        <f t="shared" si="16"/>
        <v>#DIV/0!</v>
      </c>
    </row>
    <row r="46" spans="1:9" ht="15.75" x14ac:dyDescent="0.25">
      <c r="A46" s="61"/>
      <c r="B46" s="61"/>
      <c r="C46" s="37" t="s">
        <v>37</v>
      </c>
      <c r="D46" s="59"/>
      <c r="E46" s="59"/>
      <c r="F46" s="59"/>
      <c r="G46" s="59"/>
      <c r="H46" s="59"/>
      <c r="I46" s="59"/>
    </row>
    <row r="47" spans="1:9" ht="30" x14ac:dyDescent="0.25">
      <c r="A47" s="44">
        <v>92263</v>
      </c>
      <c r="B47" s="44" t="s">
        <v>147</v>
      </c>
      <c r="C47" s="14" t="s">
        <v>234</v>
      </c>
      <c r="D47" s="40">
        <v>135.72</v>
      </c>
      <c r="E47" s="44" t="s">
        <v>14</v>
      </c>
      <c r="F47" s="39"/>
      <c r="G47" s="9">
        <f t="shared" si="19"/>
        <v>0</v>
      </c>
      <c r="H47" s="10" t="e">
        <f t="shared" ref="H47:H52" si="20">G47/G$118</f>
        <v>#DIV/0!</v>
      </c>
      <c r="I47" s="10" t="e">
        <f t="shared" ref="I47:I52" si="21">G47/G$217</f>
        <v>#DIV/0!</v>
      </c>
    </row>
    <row r="48" spans="1:9" ht="60" x14ac:dyDescent="0.25">
      <c r="A48" s="44">
        <v>92428</v>
      </c>
      <c r="B48" s="44" t="s">
        <v>148</v>
      </c>
      <c r="C48" s="14" t="s">
        <v>270</v>
      </c>
      <c r="D48" s="40">
        <v>135.72</v>
      </c>
      <c r="E48" s="44" t="s">
        <v>14</v>
      </c>
      <c r="F48" s="39"/>
      <c r="G48" s="9">
        <f t="shared" ref="G48" si="22">D48*F48</f>
        <v>0</v>
      </c>
      <c r="H48" s="10" t="e">
        <f t="shared" si="20"/>
        <v>#DIV/0!</v>
      </c>
      <c r="I48" s="10" t="e">
        <f t="shared" si="21"/>
        <v>#DIV/0!</v>
      </c>
    </row>
    <row r="49" spans="1:9" x14ac:dyDescent="0.25">
      <c r="A49" s="44">
        <v>31</v>
      </c>
      <c r="B49" s="44" t="s">
        <v>149</v>
      </c>
      <c r="C49" s="14" t="s">
        <v>31</v>
      </c>
      <c r="D49" s="40">
        <v>6550</v>
      </c>
      <c r="E49" s="44" t="s">
        <v>32</v>
      </c>
      <c r="F49" s="39"/>
      <c r="G49" s="9">
        <f t="shared" si="19"/>
        <v>0</v>
      </c>
      <c r="H49" s="10" t="e">
        <f t="shared" si="20"/>
        <v>#DIV/0!</v>
      </c>
      <c r="I49" s="10" t="e">
        <f t="shared" si="21"/>
        <v>#DIV/0!</v>
      </c>
    </row>
    <row r="50" spans="1:9" ht="30" x14ac:dyDescent="0.25">
      <c r="A50" s="44">
        <v>92795</v>
      </c>
      <c r="B50" s="44" t="s">
        <v>150</v>
      </c>
      <c r="C50" s="14" t="s">
        <v>33</v>
      </c>
      <c r="D50" s="40">
        <v>6550</v>
      </c>
      <c r="E50" s="44" t="s">
        <v>32</v>
      </c>
      <c r="F50" s="39"/>
      <c r="G50" s="9">
        <f t="shared" si="19"/>
        <v>0</v>
      </c>
      <c r="H50" s="10" t="e">
        <f t="shared" si="20"/>
        <v>#DIV/0!</v>
      </c>
      <c r="I50" s="10" t="e">
        <f t="shared" si="21"/>
        <v>#DIV/0!</v>
      </c>
    </row>
    <row r="51" spans="1:9" ht="30" x14ac:dyDescent="0.25">
      <c r="A51" s="44">
        <v>38406</v>
      </c>
      <c r="B51" s="44" t="s">
        <v>151</v>
      </c>
      <c r="C51" s="14" t="s">
        <v>183</v>
      </c>
      <c r="D51" s="40">
        <v>10.199999999999999</v>
      </c>
      <c r="E51" s="44" t="s">
        <v>21</v>
      </c>
      <c r="F51" s="39"/>
      <c r="G51" s="9">
        <f t="shared" si="19"/>
        <v>0</v>
      </c>
      <c r="H51" s="10" t="e">
        <f t="shared" si="20"/>
        <v>#DIV/0!</v>
      </c>
      <c r="I51" s="10" t="e">
        <f t="shared" si="21"/>
        <v>#DIV/0!</v>
      </c>
    </row>
    <row r="52" spans="1:9" ht="30" x14ac:dyDescent="0.25">
      <c r="A52" s="44">
        <v>92874</v>
      </c>
      <c r="B52" s="44" t="s">
        <v>152</v>
      </c>
      <c r="C52" s="14" t="s">
        <v>34</v>
      </c>
      <c r="D52" s="40">
        <v>10.199999999999999</v>
      </c>
      <c r="E52" s="44" t="s">
        <v>21</v>
      </c>
      <c r="F52" s="39"/>
      <c r="G52" s="9">
        <f t="shared" si="19"/>
        <v>0</v>
      </c>
      <c r="H52" s="10" t="e">
        <f t="shared" si="20"/>
        <v>#DIV/0!</v>
      </c>
      <c r="I52" s="10" t="e">
        <f t="shared" si="21"/>
        <v>#DIV/0!</v>
      </c>
    </row>
    <row r="53" spans="1:9" ht="15.75" x14ac:dyDescent="0.25">
      <c r="A53" s="61"/>
      <c r="B53" s="61"/>
      <c r="C53" s="37" t="s">
        <v>296</v>
      </c>
      <c r="D53" s="59"/>
      <c r="E53" s="59"/>
      <c r="F53" s="59"/>
      <c r="G53" s="59"/>
      <c r="H53" s="59"/>
      <c r="I53" s="59"/>
    </row>
    <row r="54" spans="1:9" ht="30" x14ac:dyDescent="0.25">
      <c r="A54" s="44">
        <v>92270</v>
      </c>
      <c r="B54" s="44" t="s">
        <v>153</v>
      </c>
      <c r="C54" s="14" t="s">
        <v>182</v>
      </c>
      <c r="D54" s="40">
        <v>135.68</v>
      </c>
      <c r="E54" s="44" t="s">
        <v>14</v>
      </c>
      <c r="F54" s="39"/>
      <c r="G54" s="9">
        <f t="shared" si="19"/>
        <v>0</v>
      </c>
      <c r="H54" s="10" t="e">
        <f t="shared" ref="H54:H59" si="23">G54/G$118</f>
        <v>#DIV/0!</v>
      </c>
      <c r="I54" s="10" t="e">
        <f t="shared" ref="I54:I59" si="24">G54/G$217</f>
        <v>#DIV/0!</v>
      </c>
    </row>
    <row r="55" spans="1:9" ht="45" x14ac:dyDescent="0.25">
      <c r="A55" s="44">
        <v>92464</v>
      </c>
      <c r="B55" s="44" t="s">
        <v>154</v>
      </c>
      <c r="C55" s="14" t="s">
        <v>273</v>
      </c>
      <c r="D55" s="40">
        <v>135.68</v>
      </c>
      <c r="E55" s="44" t="s">
        <v>14</v>
      </c>
      <c r="F55" s="39"/>
      <c r="G55" s="9">
        <f t="shared" ref="G55" si="25">D55*F55</f>
        <v>0</v>
      </c>
      <c r="H55" s="10" t="e">
        <f t="shared" si="23"/>
        <v>#DIV/0!</v>
      </c>
      <c r="I55" s="10" t="e">
        <f t="shared" si="24"/>
        <v>#DIV/0!</v>
      </c>
    </row>
    <row r="56" spans="1:9" x14ac:dyDescent="0.25">
      <c r="A56" s="44">
        <v>31</v>
      </c>
      <c r="B56" s="44" t="s">
        <v>155</v>
      </c>
      <c r="C56" s="14" t="s">
        <v>31</v>
      </c>
      <c r="D56" s="40">
        <v>6275</v>
      </c>
      <c r="E56" s="44" t="s">
        <v>32</v>
      </c>
      <c r="F56" s="39"/>
      <c r="G56" s="9">
        <f t="shared" si="19"/>
        <v>0</v>
      </c>
      <c r="H56" s="10" t="e">
        <f t="shared" si="23"/>
        <v>#DIV/0!</v>
      </c>
      <c r="I56" s="10" t="e">
        <f t="shared" si="24"/>
        <v>#DIV/0!</v>
      </c>
    </row>
    <row r="57" spans="1:9" ht="30" x14ac:dyDescent="0.25">
      <c r="A57" s="44">
        <v>92795</v>
      </c>
      <c r="B57" s="44" t="s">
        <v>156</v>
      </c>
      <c r="C57" s="14" t="s">
        <v>33</v>
      </c>
      <c r="D57" s="40">
        <v>6275</v>
      </c>
      <c r="E57" s="44" t="s">
        <v>32</v>
      </c>
      <c r="F57" s="39"/>
      <c r="G57" s="9">
        <f t="shared" si="19"/>
        <v>0</v>
      </c>
      <c r="H57" s="10" t="e">
        <f t="shared" si="23"/>
        <v>#DIV/0!</v>
      </c>
      <c r="I57" s="10" t="e">
        <f t="shared" si="24"/>
        <v>#DIV/0!</v>
      </c>
    </row>
    <row r="58" spans="1:9" ht="30" x14ac:dyDescent="0.25">
      <c r="A58" s="44">
        <v>38406</v>
      </c>
      <c r="B58" s="44" t="s">
        <v>186</v>
      </c>
      <c r="C58" s="14" t="s">
        <v>183</v>
      </c>
      <c r="D58" s="40">
        <v>50</v>
      </c>
      <c r="E58" s="44" t="s">
        <v>21</v>
      </c>
      <c r="F58" s="39"/>
      <c r="G58" s="9">
        <f t="shared" si="19"/>
        <v>0</v>
      </c>
      <c r="H58" s="10" t="e">
        <f t="shared" si="23"/>
        <v>#DIV/0!</v>
      </c>
      <c r="I58" s="10" t="e">
        <f t="shared" si="24"/>
        <v>#DIV/0!</v>
      </c>
    </row>
    <row r="59" spans="1:9" ht="30" x14ac:dyDescent="0.25">
      <c r="A59" s="44">
        <v>92874</v>
      </c>
      <c r="B59" s="44" t="s">
        <v>159</v>
      </c>
      <c r="C59" s="14" t="s">
        <v>34</v>
      </c>
      <c r="D59" s="40">
        <v>50</v>
      </c>
      <c r="E59" s="44" t="s">
        <v>21</v>
      </c>
      <c r="F59" s="39"/>
      <c r="G59" s="9">
        <f t="shared" si="19"/>
        <v>0</v>
      </c>
      <c r="H59" s="10" t="e">
        <f t="shared" si="23"/>
        <v>#DIV/0!</v>
      </c>
      <c r="I59" s="10" t="e">
        <f t="shared" si="24"/>
        <v>#DIV/0!</v>
      </c>
    </row>
    <row r="60" spans="1:9" ht="15.75" x14ac:dyDescent="0.25">
      <c r="A60" s="61"/>
      <c r="B60" s="61"/>
      <c r="C60" s="37" t="s">
        <v>184</v>
      </c>
      <c r="D60" s="52"/>
      <c r="E60" s="52"/>
      <c r="F60" s="52"/>
      <c r="G60" s="52"/>
      <c r="H60" s="52"/>
      <c r="I60" s="52"/>
    </row>
    <row r="61" spans="1:9" x14ac:dyDescent="0.25">
      <c r="A61" s="44" t="s">
        <v>78</v>
      </c>
      <c r="B61" s="47" t="s">
        <v>160</v>
      </c>
      <c r="C61" s="11" t="s">
        <v>92</v>
      </c>
      <c r="D61" s="49">
        <v>250</v>
      </c>
      <c r="E61" s="47" t="s">
        <v>8</v>
      </c>
      <c r="F61" s="12"/>
      <c r="G61" s="12">
        <f t="shared" ref="G61:G62" si="26">D61*F61</f>
        <v>0</v>
      </c>
      <c r="H61" s="31" t="e">
        <f>G61/G$118</f>
        <v>#DIV/0!</v>
      </c>
      <c r="I61" s="31" t="e">
        <f>G61/G$217</f>
        <v>#DIV/0!</v>
      </c>
    </row>
    <row r="62" spans="1:9" ht="60" x14ac:dyDescent="0.25">
      <c r="A62" s="44" t="s">
        <v>78</v>
      </c>
      <c r="B62" s="47" t="s">
        <v>164</v>
      </c>
      <c r="C62" s="11" t="s">
        <v>161</v>
      </c>
      <c r="D62" s="49">
        <v>140</v>
      </c>
      <c r="E62" s="47" t="s">
        <v>8</v>
      </c>
      <c r="F62" s="12"/>
      <c r="G62" s="12">
        <f t="shared" si="26"/>
        <v>0</v>
      </c>
      <c r="H62" s="31" t="e">
        <f>G62/G$118</f>
        <v>#DIV/0!</v>
      </c>
      <c r="I62" s="31" t="e">
        <f>G62/G$217</f>
        <v>#DIV/0!</v>
      </c>
    </row>
    <row r="63" spans="1:9" ht="45" x14ac:dyDescent="0.25">
      <c r="A63" s="44" t="s">
        <v>78</v>
      </c>
      <c r="B63" s="47" t="s">
        <v>199</v>
      </c>
      <c r="C63" s="11" t="s">
        <v>232</v>
      </c>
      <c r="D63" s="49">
        <v>105</v>
      </c>
      <c r="E63" s="47" t="s">
        <v>8</v>
      </c>
      <c r="F63" s="12"/>
      <c r="G63" s="12">
        <f t="shared" ref="G63:G65" si="27">D63*F63</f>
        <v>0</v>
      </c>
      <c r="H63" s="31" t="e">
        <f>G63/G$118</f>
        <v>#DIV/0!</v>
      </c>
      <c r="I63" s="31" t="e">
        <f>G63/G$217</f>
        <v>#DIV/0!</v>
      </c>
    </row>
    <row r="64" spans="1:9" ht="45" x14ac:dyDescent="0.25">
      <c r="A64" s="44" t="s">
        <v>78</v>
      </c>
      <c r="B64" s="47" t="s">
        <v>200</v>
      </c>
      <c r="C64" s="11" t="s">
        <v>187</v>
      </c>
      <c r="D64" s="49">
        <v>7</v>
      </c>
      <c r="E64" s="47" t="s">
        <v>14</v>
      </c>
      <c r="F64" s="12"/>
      <c r="G64" s="12">
        <f t="shared" si="27"/>
        <v>0</v>
      </c>
      <c r="H64" s="31" t="e">
        <f>G64/G$118</f>
        <v>#DIV/0!</v>
      </c>
      <c r="I64" s="31" t="e">
        <f>G64/G$217</f>
        <v>#DIV/0!</v>
      </c>
    </row>
    <row r="65" spans="1:9" ht="60" x14ac:dyDescent="0.25">
      <c r="A65" s="44">
        <v>87468</v>
      </c>
      <c r="B65" s="47" t="s">
        <v>201</v>
      </c>
      <c r="C65" s="11" t="s">
        <v>237</v>
      </c>
      <c r="D65" s="49">
        <v>45</v>
      </c>
      <c r="E65" s="47" t="s">
        <v>14</v>
      </c>
      <c r="F65" s="12"/>
      <c r="G65" s="12">
        <f t="shared" si="27"/>
        <v>0</v>
      </c>
      <c r="H65" s="31" t="e">
        <f>G65/G$118</f>
        <v>#DIV/0!</v>
      </c>
      <c r="I65" s="31" t="e">
        <f>G65/G$217</f>
        <v>#DIV/0!</v>
      </c>
    </row>
    <row r="66" spans="1:9" ht="15.75" x14ac:dyDescent="0.25">
      <c r="A66" s="60"/>
      <c r="B66" s="60"/>
      <c r="C66" s="37" t="s">
        <v>227</v>
      </c>
      <c r="D66" s="59"/>
      <c r="E66" s="59"/>
      <c r="F66" s="59"/>
      <c r="G66" s="59"/>
      <c r="H66" s="59"/>
      <c r="I66" s="59"/>
    </row>
    <row r="67" spans="1:9" ht="30" x14ac:dyDescent="0.25">
      <c r="A67" s="44">
        <v>95935</v>
      </c>
      <c r="B67" s="44" t="s">
        <v>202</v>
      </c>
      <c r="C67" s="14" t="s">
        <v>271</v>
      </c>
      <c r="D67" s="40">
        <v>150</v>
      </c>
      <c r="E67" s="44" t="s">
        <v>14</v>
      </c>
      <c r="F67" s="39"/>
      <c r="G67" s="9">
        <f t="shared" ref="G67:G73" si="28">D67*F67</f>
        <v>0</v>
      </c>
      <c r="H67" s="10" t="e">
        <f t="shared" ref="H67:H73" si="29">G67/G$118</f>
        <v>#DIV/0!</v>
      </c>
      <c r="I67" s="10" t="e">
        <f t="shared" ref="I67:I73" si="30">G67/G$217</f>
        <v>#DIV/0!</v>
      </c>
    </row>
    <row r="68" spans="1:9" ht="30" x14ac:dyDescent="0.25">
      <c r="A68" s="44">
        <v>95939</v>
      </c>
      <c r="B68" s="44" t="s">
        <v>203</v>
      </c>
      <c r="C68" s="14" t="s">
        <v>272</v>
      </c>
      <c r="D68" s="40">
        <v>150</v>
      </c>
      <c r="E68" s="44" t="s">
        <v>14</v>
      </c>
      <c r="F68" s="39"/>
      <c r="G68" s="9">
        <f t="shared" ref="G68" si="31">D68*F68</f>
        <v>0</v>
      </c>
      <c r="H68" s="10" t="e">
        <f t="shared" si="29"/>
        <v>#DIV/0!</v>
      </c>
      <c r="I68" s="10" t="e">
        <f t="shared" si="30"/>
        <v>#DIV/0!</v>
      </c>
    </row>
    <row r="69" spans="1:9" ht="30" x14ac:dyDescent="0.25">
      <c r="A69" s="44">
        <v>83534</v>
      </c>
      <c r="B69" s="44" t="s">
        <v>204</v>
      </c>
      <c r="C69" s="14" t="s">
        <v>30</v>
      </c>
      <c r="D69" s="40">
        <v>10</v>
      </c>
      <c r="E69" s="44" t="s">
        <v>21</v>
      </c>
      <c r="F69" s="39"/>
      <c r="G69" s="9">
        <f t="shared" ref="G69" si="32">D69*F69</f>
        <v>0</v>
      </c>
      <c r="H69" s="10" t="e">
        <f t="shared" si="29"/>
        <v>#DIV/0!</v>
      </c>
      <c r="I69" s="10" t="e">
        <f t="shared" si="30"/>
        <v>#DIV/0!</v>
      </c>
    </row>
    <row r="70" spans="1:9" x14ac:dyDescent="0.25">
      <c r="A70" s="44">
        <v>31</v>
      </c>
      <c r="B70" s="44" t="s">
        <v>228</v>
      </c>
      <c r="C70" s="14" t="s">
        <v>31</v>
      </c>
      <c r="D70" s="40">
        <v>150</v>
      </c>
      <c r="E70" s="44" t="s">
        <v>32</v>
      </c>
      <c r="F70" s="39"/>
      <c r="G70" s="9">
        <f t="shared" si="28"/>
        <v>0</v>
      </c>
      <c r="H70" s="10" t="e">
        <f t="shared" si="29"/>
        <v>#DIV/0!</v>
      </c>
      <c r="I70" s="10" t="e">
        <f t="shared" si="30"/>
        <v>#DIV/0!</v>
      </c>
    </row>
    <row r="71" spans="1:9" ht="30" x14ac:dyDescent="0.25">
      <c r="A71" s="44">
        <v>92795</v>
      </c>
      <c r="B71" s="44" t="s">
        <v>229</v>
      </c>
      <c r="C71" s="14" t="s">
        <v>33</v>
      </c>
      <c r="D71" s="40">
        <v>150</v>
      </c>
      <c r="E71" s="44" t="s">
        <v>32</v>
      </c>
      <c r="F71" s="39"/>
      <c r="G71" s="9">
        <f t="shared" si="28"/>
        <v>0</v>
      </c>
      <c r="H71" s="10" t="e">
        <f t="shared" si="29"/>
        <v>#DIV/0!</v>
      </c>
      <c r="I71" s="10" t="e">
        <f t="shared" si="30"/>
        <v>#DIV/0!</v>
      </c>
    </row>
    <row r="72" spans="1:9" ht="30" x14ac:dyDescent="0.25">
      <c r="A72" s="44">
        <v>38406</v>
      </c>
      <c r="B72" s="44" t="s">
        <v>230</v>
      </c>
      <c r="C72" s="14" t="s">
        <v>183</v>
      </c>
      <c r="D72" s="40">
        <v>30</v>
      </c>
      <c r="E72" s="44" t="s">
        <v>21</v>
      </c>
      <c r="F72" s="39"/>
      <c r="G72" s="9">
        <f t="shared" si="28"/>
        <v>0</v>
      </c>
      <c r="H72" s="10" t="e">
        <f t="shared" si="29"/>
        <v>#DIV/0!</v>
      </c>
      <c r="I72" s="10" t="e">
        <f t="shared" si="30"/>
        <v>#DIV/0!</v>
      </c>
    </row>
    <row r="73" spans="1:9" ht="30" x14ac:dyDescent="0.25">
      <c r="A73" s="44">
        <v>92874</v>
      </c>
      <c r="B73" s="44" t="s">
        <v>231</v>
      </c>
      <c r="C73" s="14" t="s">
        <v>34</v>
      </c>
      <c r="D73" s="40">
        <v>30</v>
      </c>
      <c r="E73" s="44" t="s">
        <v>21</v>
      </c>
      <c r="F73" s="39"/>
      <c r="G73" s="9">
        <f t="shared" si="28"/>
        <v>0</v>
      </c>
      <c r="H73" s="10" t="e">
        <f t="shared" si="29"/>
        <v>#DIV/0!</v>
      </c>
      <c r="I73" s="10" t="e">
        <f t="shared" si="30"/>
        <v>#DIV/0!</v>
      </c>
    </row>
    <row r="74" spans="1:9" ht="15.75" x14ac:dyDescent="0.25">
      <c r="A74" s="60"/>
      <c r="B74" s="60"/>
      <c r="C74" s="37" t="s">
        <v>158</v>
      </c>
      <c r="D74" s="59"/>
      <c r="E74" s="59"/>
      <c r="F74" s="59"/>
      <c r="G74" s="59"/>
      <c r="H74" s="59"/>
      <c r="I74" s="59"/>
    </row>
    <row r="75" spans="1:9" ht="45" x14ac:dyDescent="0.25">
      <c r="A75" s="44">
        <v>96385</v>
      </c>
      <c r="B75" s="44" t="s">
        <v>236</v>
      </c>
      <c r="C75" s="14" t="s">
        <v>298</v>
      </c>
      <c r="D75" s="40">
        <v>600</v>
      </c>
      <c r="E75" s="44" t="s">
        <v>21</v>
      </c>
      <c r="F75" s="39"/>
      <c r="G75" s="9">
        <f t="shared" ref="G75:G76" si="33">D75*F75</f>
        <v>0</v>
      </c>
      <c r="H75" s="10" t="e">
        <f t="shared" ref="H75:H86" si="34">G75/G$118</f>
        <v>#DIV/0!</v>
      </c>
      <c r="I75" s="10" t="e">
        <f t="shared" ref="I75:I86" si="35">G75/G$217</f>
        <v>#DIV/0!</v>
      </c>
    </row>
    <row r="76" spans="1:9" ht="30" x14ac:dyDescent="0.25">
      <c r="A76" s="44">
        <v>83338</v>
      </c>
      <c r="B76" s="44" t="s">
        <v>242</v>
      </c>
      <c r="C76" s="14" t="s">
        <v>300</v>
      </c>
      <c r="D76" s="40">
        <v>600</v>
      </c>
      <c r="E76" s="44" t="s">
        <v>21</v>
      </c>
      <c r="F76" s="39"/>
      <c r="G76" s="9">
        <f t="shared" si="33"/>
        <v>0</v>
      </c>
      <c r="H76" s="10" t="e">
        <f t="shared" si="34"/>
        <v>#DIV/0!</v>
      </c>
      <c r="I76" s="10" t="e">
        <f t="shared" si="35"/>
        <v>#DIV/0!</v>
      </c>
    </row>
    <row r="77" spans="1:9" ht="30" x14ac:dyDescent="0.25">
      <c r="A77" s="44">
        <v>92270</v>
      </c>
      <c r="B77" s="44" t="s">
        <v>245</v>
      </c>
      <c r="C77" s="14" t="s">
        <v>182</v>
      </c>
      <c r="D77" s="40">
        <v>1000</v>
      </c>
      <c r="E77" s="44" t="s">
        <v>14</v>
      </c>
      <c r="F77" s="39"/>
      <c r="G77" s="9">
        <f t="shared" ref="G77:G82" si="36">D77*F77</f>
        <v>0</v>
      </c>
      <c r="H77" s="10" t="e">
        <f t="shared" si="34"/>
        <v>#DIV/0!</v>
      </c>
      <c r="I77" s="10" t="e">
        <f t="shared" si="35"/>
        <v>#DIV/0!</v>
      </c>
    </row>
    <row r="78" spans="1:9" ht="45" x14ac:dyDescent="0.25">
      <c r="A78" s="44">
        <v>92464</v>
      </c>
      <c r="B78" s="44" t="s">
        <v>255</v>
      </c>
      <c r="C78" s="14" t="s">
        <v>273</v>
      </c>
      <c r="D78" s="40">
        <v>1000</v>
      </c>
      <c r="E78" s="44" t="s">
        <v>14</v>
      </c>
      <c r="F78" s="39"/>
      <c r="G78" s="9">
        <f t="shared" ref="G78" si="37">D78*F78</f>
        <v>0</v>
      </c>
      <c r="H78" s="10" t="e">
        <f t="shared" si="34"/>
        <v>#DIV/0!</v>
      </c>
      <c r="I78" s="10" t="e">
        <f t="shared" si="35"/>
        <v>#DIV/0!</v>
      </c>
    </row>
    <row r="79" spans="1:9" x14ac:dyDescent="0.25">
      <c r="A79" s="44">
        <v>31</v>
      </c>
      <c r="B79" s="44" t="s">
        <v>264</v>
      </c>
      <c r="C79" s="14" t="s">
        <v>31</v>
      </c>
      <c r="D79" s="40">
        <v>3500</v>
      </c>
      <c r="E79" s="44" t="s">
        <v>32</v>
      </c>
      <c r="F79" s="39"/>
      <c r="G79" s="9">
        <f t="shared" si="36"/>
        <v>0</v>
      </c>
      <c r="H79" s="10" t="e">
        <f t="shared" si="34"/>
        <v>#DIV/0!</v>
      </c>
      <c r="I79" s="10" t="e">
        <f t="shared" si="35"/>
        <v>#DIV/0!</v>
      </c>
    </row>
    <row r="80" spans="1:9" ht="30" x14ac:dyDescent="0.25">
      <c r="A80" s="44">
        <v>92795</v>
      </c>
      <c r="B80" s="44" t="s">
        <v>265</v>
      </c>
      <c r="C80" s="14" t="s">
        <v>33</v>
      </c>
      <c r="D80" s="40">
        <v>3500</v>
      </c>
      <c r="E80" s="44" t="s">
        <v>32</v>
      </c>
      <c r="F80" s="39"/>
      <c r="G80" s="9">
        <f t="shared" si="36"/>
        <v>0</v>
      </c>
      <c r="H80" s="10" t="e">
        <f t="shared" si="34"/>
        <v>#DIV/0!</v>
      </c>
      <c r="I80" s="10" t="e">
        <f t="shared" si="35"/>
        <v>#DIV/0!</v>
      </c>
    </row>
    <row r="81" spans="1:9" ht="30" x14ac:dyDescent="0.25">
      <c r="A81" s="44">
        <v>38406</v>
      </c>
      <c r="B81" s="44" t="s">
        <v>266</v>
      </c>
      <c r="C81" s="14" t="s">
        <v>183</v>
      </c>
      <c r="D81" s="40">
        <v>200</v>
      </c>
      <c r="E81" s="44" t="s">
        <v>21</v>
      </c>
      <c r="F81" s="39"/>
      <c r="G81" s="9">
        <f t="shared" si="36"/>
        <v>0</v>
      </c>
      <c r="H81" s="10" t="e">
        <f t="shared" si="34"/>
        <v>#DIV/0!</v>
      </c>
      <c r="I81" s="10" t="e">
        <f t="shared" si="35"/>
        <v>#DIV/0!</v>
      </c>
    </row>
    <row r="82" spans="1:9" ht="30" x14ac:dyDescent="0.25">
      <c r="A82" s="44">
        <v>92874</v>
      </c>
      <c r="B82" s="44" t="s">
        <v>267</v>
      </c>
      <c r="C82" s="14" t="s">
        <v>34</v>
      </c>
      <c r="D82" s="40">
        <v>200</v>
      </c>
      <c r="E82" s="44" t="s">
        <v>21</v>
      </c>
      <c r="F82" s="39"/>
      <c r="G82" s="9">
        <f t="shared" si="36"/>
        <v>0</v>
      </c>
      <c r="H82" s="10" t="e">
        <f t="shared" si="34"/>
        <v>#DIV/0!</v>
      </c>
      <c r="I82" s="10" t="e">
        <f t="shared" si="35"/>
        <v>#DIV/0!</v>
      </c>
    </row>
    <row r="83" spans="1:9" ht="45" x14ac:dyDescent="0.25">
      <c r="A83" s="44" t="s">
        <v>78</v>
      </c>
      <c r="B83" s="44" t="s">
        <v>297</v>
      </c>
      <c r="C83" s="11" t="s">
        <v>163</v>
      </c>
      <c r="D83" s="49">
        <v>3</v>
      </c>
      <c r="E83" s="47" t="s">
        <v>67</v>
      </c>
      <c r="F83" s="12"/>
      <c r="G83" s="12">
        <f t="shared" ref="G83:G84" si="38">D83*F83</f>
        <v>0</v>
      </c>
      <c r="H83" s="31" t="e">
        <f t="shared" si="34"/>
        <v>#DIV/0!</v>
      </c>
      <c r="I83" s="31" t="e">
        <f t="shared" si="35"/>
        <v>#DIV/0!</v>
      </c>
    </row>
    <row r="84" spans="1:9" ht="45" x14ac:dyDescent="0.25">
      <c r="A84" s="44" t="s">
        <v>78</v>
      </c>
      <c r="B84" s="44" t="s">
        <v>274</v>
      </c>
      <c r="C84" s="11" t="s">
        <v>162</v>
      </c>
      <c r="D84" s="49">
        <v>1</v>
      </c>
      <c r="E84" s="47" t="s">
        <v>67</v>
      </c>
      <c r="F84" s="12"/>
      <c r="G84" s="12">
        <f t="shared" si="38"/>
        <v>0</v>
      </c>
      <c r="H84" s="31" t="e">
        <f t="shared" si="34"/>
        <v>#DIV/0!</v>
      </c>
      <c r="I84" s="31" t="e">
        <f t="shared" si="35"/>
        <v>#DIV/0!</v>
      </c>
    </row>
    <row r="85" spans="1:9" ht="30" x14ac:dyDescent="0.25">
      <c r="A85" s="44">
        <v>83737</v>
      </c>
      <c r="B85" s="44" t="s">
        <v>299</v>
      </c>
      <c r="C85" s="11" t="s">
        <v>293</v>
      </c>
      <c r="D85" s="49">
        <v>1460.25</v>
      </c>
      <c r="E85" s="47" t="s">
        <v>14</v>
      </c>
      <c r="F85" s="12"/>
      <c r="G85" s="12">
        <f t="shared" ref="G85" si="39">D85*F85</f>
        <v>0</v>
      </c>
      <c r="H85" s="31" t="e">
        <f t="shared" si="34"/>
        <v>#DIV/0!</v>
      </c>
      <c r="I85" s="31" t="e">
        <f t="shared" si="35"/>
        <v>#DIV/0!</v>
      </c>
    </row>
    <row r="86" spans="1:9" ht="15.75" x14ac:dyDescent="0.25">
      <c r="A86" s="60"/>
      <c r="B86" s="60"/>
      <c r="C86" s="60"/>
      <c r="D86" s="60"/>
      <c r="E86" s="60"/>
      <c r="F86" s="16" t="s">
        <v>51</v>
      </c>
      <c r="G86" s="38">
        <f>SUM(G31:G37,G39:G45,G47:G52,G54:G59,G61:G65,G67:G73,G75:G85)</f>
        <v>0</v>
      </c>
      <c r="H86" s="31" t="e">
        <f t="shared" si="34"/>
        <v>#DIV/0!</v>
      </c>
      <c r="I86" s="31" t="e">
        <f t="shared" si="35"/>
        <v>#DIV/0!</v>
      </c>
    </row>
    <row r="87" spans="1:9" s="20" customFormat="1" ht="31.5" x14ac:dyDescent="0.25">
      <c r="A87" s="35" t="s">
        <v>2</v>
      </c>
      <c r="B87" s="36">
        <v>6</v>
      </c>
      <c r="C87" s="56" t="s">
        <v>185</v>
      </c>
      <c r="D87" s="56"/>
      <c r="E87" s="56"/>
      <c r="F87" s="56"/>
      <c r="G87" s="56"/>
      <c r="H87" s="56"/>
      <c r="I87" s="56"/>
    </row>
    <row r="88" spans="1:9" ht="30" x14ac:dyDescent="0.25">
      <c r="A88" s="44" t="s">
        <v>47</v>
      </c>
      <c r="B88" s="44" t="s">
        <v>58</v>
      </c>
      <c r="C88" s="14" t="s">
        <v>53</v>
      </c>
      <c r="D88" s="40">
        <v>1150</v>
      </c>
      <c r="E88" s="44" t="s">
        <v>21</v>
      </c>
      <c r="F88" s="39"/>
      <c r="G88" s="9">
        <f>D88*F88</f>
        <v>0</v>
      </c>
      <c r="H88" s="10" t="e">
        <f>G88/G$118</f>
        <v>#DIV/0!</v>
      </c>
      <c r="I88" s="10" t="e">
        <f>G88/G$217</f>
        <v>#DIV/0!</v>
      </c>
    </row>
    <row r="89" spans="1:9" x14ac:dyDescent="0.25">
      <c r="A89" s="44" t="s">
        <v>65</v>
      </c>
      <c r="B89" s="44" t="s">
        <v>59</v>
      </c>
      <c r="C89" s="14" t="s">
        <v>66</v>
      </c>
      <c r="D89" s="40">
        <v>4</v>
      </c>
      <c r="E89" s="44" t="s">
        <v>67</v>
      </c>
      <c r="F89" s="39"/>
      <c r="G89" s="9">
        <f t="shared" ref="G89:G91" si="40">D89*F89</f>
        <v>0</v>
      </c>
      <c r="H89" s="10" t="e">
        <f>G89/G$118</f>
        <v>#DIV/0!</v>
      </c>
      <c r="I89" s="10" t="e">
        <f>G89/G$217</f>
        <v>#DIV/0!</v>
      </c>
    </row>
    <row r="90" spans="1:9" ht="30" x14ac:dyDescent="0.25">
      <c r="A90" s="44">
        <v>78472</v>
      </c>
      <c r="B90" s="44" t="s">
        <v>60</v>
      </c>
      <c r="C90" s="14" t="s">
        <v>174</v>
      </c>
      <c r="D90" s="40">
        <v>5651</v>
      </c>
      <c r="E90" s="44" t="s">
        <v>14</v>
      </c>
      <c r="F90" s="39"/>
      <c r="G90" s="9">
        <f t="shared" ref="G90" si="41">D90*F90</f>
        <v>0</v>
      </c>
      <c r="H90" s="10" t="e">
        <f>G90/G$118</f>
        <v>#DIV/0!</v>
      </c>
      <c r="I90" s="10" t="e">
        <f>G90/G$217</f>
        <v>#DIV/0!</v>
      </c>
    </row>
    <row r="91" spans="1:9" s="22" customFormat="1" ht="30" x14ac:dyDescent="0.25">
      <c r="A91" s="47">
        <v>97811</v>
      </c>
      <c r="B91" s="44" t="s">
        <v>173</v>
      </c>
      <c r="C91" s="11" t="s">
        <v>175</v>
      </c>
      <c r="D91" s="49">
        <v>5651</v>
      </c>
      <c r="E91" s="47" t="s">
        <v>14</v>
      </c>
      <c r="F91" s="12"/>
      <c r="G91" s="12">
        <f t="shared" si="40"/>
        <v>0</v>
      </c>
      <c r="H91" s="13" t="e">
        <f>G91/G$118</f>
        <v>#DIV/0!</v>
      </c>
      <c r="I91" s="10" t="e">
        <f>G91/G$217</f>
        <v>#DIV/0!</v>
      </c>
    </row>
    <row r="92" spans="1:9" s="22" customFormat="1" ht="15.75" x14ac:dyDescent="0.25">
      <c r="A92" s="57"/>
      <c r="B92" s="57"/>
      <c r="C92" s="57"/>
      <c r="D92" s="57"/>
      <c r="E92" s="57"/>
      <c r="F92" s="16" t="s">
        <v>55</v>
      </c>
      <c r="G92" s="43">
        <f>SUM(G88:G91)</f>
        <v>0</v>
      </c>
      <c r="H92" s="6" t="e">
        <f>G92/G$118</f>
        <v>#DIV/0!</v>
      </c>
      <c r="I92" s="6" t="e">
        <f>G92/G$217</f>
        <v>#DIV/0!</v>
      </c>
    </row>
    <row r="93" spans="1:9" s="20" customFormat="1" ht="31.5" x14ac:dyDescent="0.25">
      <c r="A93" s="35" t="s">
        <v>2</v>
      </c>
      <c r="B93" s="36">
        <v>7</v>
      </c>
      <c r="C93" s="56" t="s">
        <v>52</v>
      </c>
      <c r="D93" s="56"/>
      <c r="E93" s="56"/>
      <c r="F93" s="56"/>
      <c r="G93" s="56"/>
      <c r="H93" s="56"/>
      <c r="I93" s="56"/>
    </row>
    <row r="94" spans="1:9" ht="30" x14ac:dyDescent="0.25">
      <c r="A94" s="44" t="s">
        <v>78</v>
      </c>
      <c r="B94" s="44" t="s">
        <v>61</v>
      </c>
      <c r="C94" s="14" t="s">
        <v>197</v>
      </c>
      <c r="D94" s="40">
        <v>2000</v>
      </c>
      <c r="E94" s="44" t="s">
        <v>14</v>
      </c>
      <c r="F94" s="39"/>
      <c r="G94" s="9">
        <f>D94*F94</f>
        <v>0</v>
      </c>
      <c r="H94" s="10" t="e">
        <f t="shared" ref="H94:H101" si="42">G94/G$118</f>
        <v>#DIV/0!</v>
      </c>
      <c r="I94" s="10" t="e">
        <f t="shared" ref="I94:I99" si="43">G94/G$217</f>
        <v>#DIV/0!</v>
      </c>
    </row>
    <row r="95" spans="1:9" ht="45" x14ac:dyDescent="0.25">
      <c r="A95" s="44" t="s">
        <v>78</v>
      </c>
      <c r="B95" s="44" t="s">
        <v>62</v>
      </c>
      <c r="C95" s="14" t="s">
        <v>176</v>
      </c>
      <c r="D95" s="40">
        <v>2000</v>
      </c>
      <c r="E95" s="44" t="s">
        <v>14</v>
      </c>
      <c r="F95" s="39"/>
      <c r="G95" s="9">
        <f t="shared" ref="G95:G100" si="44">D95*F95</f>
        <v>0</v>
      </c>
      <c r="H95" s="10" t="e">
        <f t="shared" si="42"/>
        <v>#DIV/0!</v>
      </c>
      <c r="I95" s="10" t="e">
        <f t="shared" si="43"/>
        <v>#DIV/0!</v>
      </c>
    </row>
    <row r="96" spans="1:9" ht="30" x14ac:dyDescent="0.25">
      <c r="A96" s="44" t="s">
        <v>78</v>
      </c>
      <c r="B96" s="44" t="s">
        <v>63</v>
      </c>
      <c r="C96" s="14" t="s">
        <v>178</v>
      </c>
      <c r="D96" s="40">
        <v>490</v>
      </c>
      <c r="E96" s="44" t="s">
        <v>14</v>
      </c>
      <c r="F96" s="39"/>
      <c r="G96" s="9">
        <f t="shared" ref="G96" si="45">D96*F96</f>
        <v>0</v>
      </c>
      <c r="H96" s="10" t="e">
        <f t="shared" si="42"/>
        <v>#DIV/0!</v>
      </c>
      <c r="I96" s="10" t="e">
        <f t="shared" si="43"/>
        <v>#DIV/0!</v>
      </c>
    </row>
    <row r="97" spans="1:9" ht="30" x14ac:dyDescent="0.25">
      <c r="A97" s="44" t="s">
        <v>78</v>
      </c>
      <c r="B97" s="44" t="s">
        <v>64</v>
      </c>
      <c r="C97" s="14" t="s">
        <v>179</v>
      </c>
      <c r="D97" s="40">
        <v>280</v>
      </c>
      <c r="E97" s="44" t="s">
        <v>8</v>
      </c>
      <c r="F97" s="39"/>
      <c r="G97" s="9">
        <f t="shared" ref="G97" si="46">D97*F97</f>
        <v>0</v>
      </c>
      <c r="H97" s="10" t="e">
        <f t="shared" si="42"/>
        <v>#DIV/0!</v>
      </c>
      <c r="I97" s="10" t="e">
        <f t="shared" si="43"/>
        <v>#DIV/0!</v>
      </c>
    </row>
    <row r="98" spans="1:9" ht="45" x14ac:dyDescent="0.25">
      <c r="A98" s="44" t="s">
        <v>78</v>
      </c>
      <c r="B98" s="44" t="s">
        <v>177</v>
      </c>
      <c r="C98" s="14" t="s">
        <v>180</v>
      </c>
      <c r="D98" s="40">
        <v>250</v>
      </c>
      <c r="E98" s="44" t="s">
        <v>8</v>
      </c>
      <c r="F98" s="39"/>
      <c r="G98" s="9">
        <f t="shared" ref="G98:G99" si="47">D98*F98</f>
        <v>0</v>
      </c>
      <c r="H98" s="10" t="e">
        <f t="shared" si="42"/>
        <v>#DIV/0!</v>
      </c>
      <c r="I98" s="10" t="e">
        <f t="shared" si="43"/>
        <v>#DIV/0!</v>
      </c>
    </row>
    <row r="99" spans="1:9" x14ac:dyDescent="0.25">
      <c r="A99" s="44" t="s">
        <v>78</v>
      </c>
      <c r="B99" s="44" t="s">
        <v>205</v>
      </c>
      <c r="C99" s="14" t="s">
        <v>279</v>
      </c>
      <c r="D99" s="40">
        <v>2000</v>
      </c>
      <c r="E99" s="44" t="s">
        <v>14</v>
      </c>
      <c r="F99" s="39"/>
      <c r="G99" s="9">
        <f t="shared" si="47"/>
        <v>0</v>
      </c>
      <c r="H99" s="10" t="e">
        <f t="shared" si="42"/>
        <v>#DIV/0!</v>
      </c>
      <c r="I99" s="10" t="e">
        <f t="shared" si="43"/>
        <v>#DIV/0!</v>
      </c>
    </row>
    <row r="100" spans="1:9" ht="30" x14ac:dyDescent="0.25">
      <c r="A100" s="44" t="s">
        <v>78</v>
      </c>
      <c r="B100" s="44" t="s">
        <v>278</v>
      </c>
      <c r="C100" s="11" t="s">
        <v>165</v>
      </c>
      <c r="D100" s="49">
        <v>2000</v>
      </c>
      <c r="E100" s="47" t="s">
        <v>14</v>
      </c>
      <c r="F100" s="12"/>
      <c r="G100" s="12">
        <f t="shared" si="44"/>
        <v>0</v>
      </c>
      <c r="H100" s="31" t="e">
        <f t="shared" si="42"/>
        <v>#DIV/0!</v>
      </c>
      <c r="I100" s="31" t="e">
        <f>G100/G217</f>
        <v>#DIV/0!</v>
      </c>
    </row>
    <row r="101" spans="1:9" ht="15.75" x14ac:dyDescent="0.25">
      <c r="A101" s="60"/>
      <c r="B101" s="60"/>
      <c r="C101" s="60"/>
      <c r="D101" s="60"/>
      <c r="E101" s="60"/>
      <c r="F101" s="16" t="s">
        <v>57</v>
      </c>
      <c r="G101" s="43">
        <f>SUM(G94:G100)</f>
        <v>0</v>
      </c>
      <c r="H101" s="6" t="e">
        <f t="shared" si="42"/>
        <v>#DIV/0!</v>
      </c>
      <c r="I101" s="6" t="e">
        <f>G101/G$217</f>
        <v>#DIV/0!</v>
      </c>
    </row>
    <row r="102" spans="1:9" s="20" customFormat="1" ht="31.5" x14ac:dyDescent="0.25">
      <c r="A102" s="35" t="s">
        <v>2</v>
      </c>
      <c r="B102" s="36">
        <v>8</v>
      </c>
      <c r="C102" s="56" t="s">
        <v>54</v>
      </c>
      <c r="D102" s="56"/>
      <c r="E102" s="56"/>
      <c r="F102" s="56"/>
      <c r="G102" s="56"/>
      <c r="H102" s="56"/>
      <c r="I102" s="56"/>
    </row>
    <row r="103" spans="1:9" ht="15.75" x14ac:dyDescent="0.25">
      <c r="A103" s="61"/>
      <c r="B103" s="61"/>
      <c r="C103" s="37" t="s">
        <v>188</v>
      </c>
      <c r="D103" s="59"/>
      <c r="E103" s="59"/>
      <c r="F103" s="59"/>
      <c r="G103" s="59"/>
      <c r="H103" s="59"/>
      <c r="I103" s="59"/>
    </row>
    <row r="104" spans="1:9" x14ac:dyDescent="0.25">
      <c r="A104" s="44" t="s">
        <v>68</v>
      </c>
      <c r="B104" s="44" t="s">
        <v>79</v>
      </c>
      <c r="C104" s="14" t="s">
        <v>69</v>
      </c>
      <c r="D104" s="40">
        <v>115.2</v>
      </c>
      <c r="E104" s="44" t="s">
        <v>14</v>
      </c>
      <c r="F104" s="39"/>
      <c r="G104" s="9">
        <f>D104*F104</f>
        <v>0</v>
      </c>
      <c r="H104" s="10" t="e">
        <f>G104/G$118</f>
        <v>#DIV/0!</v>
      </c>
      <c r="I104" s="10" t="e">
        <f>G104/G$217</f>
        <v>#DIV/0!</v>
      </c>
    </row>
    <row r="105" spans="1:9" ht="30" x14ac:dyDescent="0.25">
      <c r="A105" s="44" t="s">
        <v>71</v>
      </c>
      <c r="B105" s="44" t="s">
        <v>80</v>
      </c>
      <c r="C105" s="14" t="s">
        <v>70</v>
      </c>
      <c r="D105" s="40">
        <v>115.2</v>
      </c>
      <c r="E105" s="44" t="s">
        <v>14</v>
      </c>
      <c r="F105" s="39"/>
      <c r="G105" s="9">
        <f t="shared" ref="G105:G108" si="48">D105*F105</f>
        <v>0</v>
      </c>
      <c r="H105" s="10" t="e">
        <f>G105/G$118</f>
        <v>#DIV/0!</v>
      </c>
      <c r="I105" s="10" t="e">
        <f>G105/G$217</f>
        <v>#DIV/0!</v>
      </c>
    </row>
    <row r="106" spans="1:9" ht="15.75" x14ac:dyDescent="0.25">
      <c r="A106" s="61"/>
      <c r="B106" s="61"/>
      <c r="C106" s="37" t="s">
        <v>189</v>
      </c>
      <c r="D106" s="59"/>
      <c r="E106" s="59"/>
      <c r="F106" s="59"/>
      <c r="G106" s="59"/>
      <c r="H106" s="59"/>
      <c r="I106" s="59"/>
    </row>
    <row r="107" spans="1:9" ht="30" x14ac:dyDescent="0.25">
      <c r="A107" s="44">
        <v>88485</v>
      </c>
      <c r="B107" s="44" t="s">
        <v>81</v>
      </c>
      <c r="C107" s="14" t="s">
        <v>72</v>
      </c>
      <c r="D107" s="40">
        <v>475</v>
      </c>
      <c r="E107" s="44" t="s">
        <v>14</v>
      </c>
      <c r="F107" s="39"/>
      <c r="G107" s="9">
        <f t="shared" si="48"/>
        <v>0</v>
      </c>
      <c r="H107" s="10" t="e">
        <f>G107/G$118</f>
        <v>#DIV/0!</v>
      </c>
      <c r="I107" s="10" t="e">
        <f>G107/G$217</f>
        <v>#DIV/0!</v>
      </c>
    </row>
    <row r="108" spans="1:9" ht="30" x14ac:dyDescent="0.25">
      <c r="A108" s="44">
        <v>88487</v>
      </c>
      <c r="B108" s="44" t="s">
        <v>82</v>
      </c>
      <c r="C108" s="14" t="s">
        <v>73</v>
      </c>
      <c r="D108" s="40">
        <v>475</v>
      </c>
      <c r="E108" s="44" t="s">
        <v>14</v>
      </c>
      <c r="F108" s="39"/>
      <c r="G108" s="9">
        <f t="shared" si="48"/>
        <v>0</v>
      </c>
      <c r="H108" s="10" t="e">
        <f>G108/G$118</f>
        <v>#DIV/0!</v>
      </c>
      <c r="I108" s="10" t="e">
        <f>G108/G$217</f>
        <v>#DIV/0!</v>
      </c>
    </row>
    <row r="109" spans="1:9" ht="15.75" x14ac:dyDescent="0.25">
      <c r="A109" s="60"/>
      <c r="B109" s="60"/>
      <c r="C109" s="60"/>
      <c r="D109" s="60"/>
      <c r="E109" s="60"/>
      <c r="F109" s="16" t="s">
        <v>77</v>
      </c>
      <c r="G109" s="43">
        <f>SUM(G104:G105,G107:G108)</f>
        <v>0</v>
      </c>
      <c r="H109" s="6" t="e">
        <f>G109/G$118</f>
        <v>#DIV/0!</v>
      </c>
      <c r="I109" s="6" t="e">
        <f>G109/G$217</f>
        <v>#DIV/0!</v>
      </c>
    </row>
    <row r="110" spans="1:9" s="20" customFormat="1" ht="31.5" x14ac:dyDescent="0.25">
      <c r="A110" s="35" t="s">
        <v>2</v>
      </c>
      <c r="B110" s="36">
        <v>9</v>
      </c>
      <c r="C110" s="56" t="s">
        <v>56</v>
      </c>
      <c r="D110" s="56"/>
      <c r="E110" s="56"/>
      <c r="F110" s="56"/>
      <c r="G110" s="56"/>
      <c r="H110" s="56"/>
      <c r="I110" s="56"/>
    </row>
    <row r="111" spans="1:9" ht="15.75" x14ac:dyDescent="0.25">
      <c r="A111" s="61"/>
      <c r="B111" s="61"/>
      <c r="C111" s="37" t="s">
        <v>74</v>
      </c>
      <c r="D111" s="59"/>
      <c r="E111" s="59"/>
      <c r="F111" s="59"/>
      <c r="G111" s="59"/>
      <c r="H111" s="59"/>
      <c r="I111" s="59"/>
    </row>
    <row r="112" spans="1:9" x14ac:dyDescent="0.25">
      <c r="A112" s="44">
        <v>9537</v>
      </c>
      <c r="B112" s="44" t="s">
        <v>83</v>
      </c>
      <c r="C112" s="14" t="s">
        <v>76</v>
      </c>
      <c r="D112" s="40">
        <v>6900</v>
      </c>
      <c r="E112" s="44" t="s">
        <v>14</v>
      </c>
      <c r="F112" s="39"/>
      <c r="G112" s="9">
        <f>D112*F112</f>
        <v>0</v>
      </c>
      <c r="H112" s="10" t="e">
        <f>G112/G$118</f>
        <v>#DIV/0!</v>
      </c>
      <c r="I112" s="10" t="e">
        <f>G112/G$217</f>
        <v>#DIV/0!</v>
      </c>
    </row>
    <row r="113" spans="1:9" ht="15.75" x14ac:dyDescent="0.25">
      <c r="A113" s="61"/>
      <c r="B113" s="61"/>
      <c r="C113" s="37" t="s">
        <v>75</v>
      </c>
      <c r="D113" s="59"/>
      <c r="E113" s="59"/>
      <c r="F113" s="59"/>
      <c r="G113" s="59"/>
      <c r="H113" s="59"/>
      <c r="I113" s="59"/>
    </row>
    <row r="114" spans="1:9" ht="90" x14ac:dyDescent="0.25">
      <c r="A114" s="44" t="s">
        <v>78</v>
      </c>
      <c r="B114" s="47" t="s">
        <v>84</v>
      </c>
      <c r="C114" s="11" t="s">
        <v>241</v>
      </c>
      <c r="D114" s="29">
        <v>1411.77</v>
      </c>
      <c r="E114" s="44" t="s">
        <v>14</v>
      </c>
      <c r="F114" s="50"/>
      <c r="G114" s="12">
        <f t="shared" ref="G114" si="49">D114*F114</f>
        <v>0</v>
      </c>
      <c r="H114" s="15" t="e">
        <f>G114/G$118</f>
        <v>#DIV/0!</v>
      </c>
      <c r="I114" s="10" t="e">
        <f>G114/G$217</f>
        <v>#DIV/0!</v>
      </c>
    </row>
    <row r="115" spans="1:9" ht="15.75" x14ac:dyDescent="0.25">
      <c r="A115" s="61"/>
      <c r="B115" s="61"/>
      <c r="C115" s="37" t="s">
        <v>181</v>
      </c>
      <c r="D115" s="59"/>
      <c r="E115" s="59"/>
      <c r="F115" s="59"/>
      <c r="G115" s="59"/>
      <c r="H115" s="59"/>
      <c r="I115" s="59"/>
    </row>
    <row r="116" spans="1:9" ht="105" x14ac:dyDescent="0.25">
      <c r="A116" s="44" t="s">
        <v>78</v>
      </c>
      <c r="B116" s="47" t="s">
        <v>157</v>
      </c>
      <c r="C116" s="11" t="s">
        <v>256</v>
      </c>
      <c r="D116" s="29">
        <v>1411.77</v>
      </c>
      <c r="E116" s="44" t="s">
        <v>14</v>
      </c>
      <c r="F116" s="50"/>
      <c r="G116" s="12">
        <f t="shared" ref="G116" si="50">D116*F116</f>
        <v>0</v>
      </c>
      <c r="H116" s="15" t="e">
        <f>G116/G$118</f>
        <v>#DIV/0!</v>
      </c>
      <c r="I116" s="10" t="e">
        <f>G116/G$217</f>
        <v>#DIV/0!</v>
      </c>
    </row>
    <row r="117" spans="1:9" ht="15.75" x14ac:dyDescent="0.25">
      <c r="A117" s="66"/>
      <c r="B117" s="66"/>
      <c r="C117" s="66"/>
      <c r="D117" s="66"/>
      <c r="E117" s="66"/>
      <c r="F117" s="16" t="s">
        <v>95</v>
      </c>
      <c r="G117" s="43">
        <f>SUM(G112,G114,G116)</f>
        <v>0</v>
      </c>
      <c r="H117" s="6" t="e">
        <f>G117/G$118</f>
        <v>#DIV/0!</v>
      </c>
      <c r="I117" s="6" t="e">
        <f>G117/G$217</f>
        <v>#DIV/0!</v>
      </c>
    </row>
    <row r="118" spans="1:9" ht="15.75" x14ac:dyDescent="0.25">
      <c r="A118" s="66"/>
      <c r="B118" s="66"/>
      <c r="C118" s="66"/>
      <c r="D118" s="66"/>
      <c r="E118" s="66"/>
      <c r="F118" s="16" t="s">
        <v>302</v>
      </c>
      <c r="G118" s="43">
        <f>SUM(G9,G16,G25,G28,G86,G92,G101,G109,G117)</f>
        <v>0</v>
      </c>
      <c r="H118" s="10"/>
      <c r="I118" s="6" t="e">
        <f>G118/G$217</f>
        <v>#DIV/0!</v>
      </c>
    </row>
    <row r="119" spans="1:9" s="19" customFormat="1" x14ac:dyDescent="0.25">
      <c r="A119" s="62"/>
      <c r="B119" s="62"/>
      <c r="C119" s="62"/>
      <c r="D119" s="62"/>
      <c r="E119" s="62"/>
      <c r="F119" s="62"/>
      <c r="G119" s="62"/>
      <c r="H119" s="62"/>
      <c r="I119" s="62"/>
    </row>
    <row r="120" spans="1:9" ht="15.75" x14ac:dyDescent="0.25">
      <c r="A120" s="45"/>
      <c r="B120" s="56" t="s">
        <v>313</v>
      </c>
      <c r="C120" s="56"/>
      <c r="D120" s="56"/>
      <c r="E120" s="56"/>
      <c r="F120" s="56"/>
      <c r="G120" s="56"/>
      <c r="H120" s="56"/>
      <c r="I120" s="56"/>
    </row>
    <row r="121" spans="1:9" ht="15.75" customHeight="1" x14ac:dyDescent="0.25">
      <c r="A121" s="54" t="s">
        <v>290</v>
      </c>
      <c r="B121" s="53" t="s">
        <v>40</v>
      </c>
      <c r="C121" s="53" t="s">
        <v>0</v>
      </c>
      <c r="D121" s="58" t="s">
        <v>41</v>
      </c>
      <c r="E121" s="53" t="s">
        <v>42</v>
      </c>
      <c r="F121" s="53" t="s">
        <v>1</v>
      </c>
      <c r="G121" s="53"/>
      <c r="H121" s="55" t="s">
        <v>131</v>
      </c>
      <c r="I121" s="55"/>
    </row>
    <row r="122" spans="1:9" ht="31.5" x14ac:dyDescent="0.25">
      <c r="A122" s="53"/>
      <c r="B122" s="53"/>
      <c r="C122" s="53"/>
      <c r="D122" s="58"/>
      <c r="E122" s="53"/>
      <c r="F122" s="51" t="s">
        <v>311</v>
      </c>
      <c r="G122" s="42" t="s">
        <v>43</v>
      </c>
      <c r="H122" s="6" t="s">
        <v>244</v>
      </c>
      <c r="I122" s="42" t="s">
        <v>94</v>
      </c>
    </row>
    <row r="123" spans="1:9" s="20" customFormat="1" ht="31.5" x14ac:dyDescent="0.25">
      <c r="A123" s="35" t="s">
        <v>44</v>
      </c>
      <c r="B123" s="36">
        <v>10</v>
      </c>
      <c r="C123" s="56" t="s">
        <v>243</v>
      </c>
      <c r="D123" s="56"/>
      <c r="E123" s="56"/>
      <c r="F123" s="56"/>
      <c r="G123" s="56"/>
      <c r="H123" s="56"/>
      <c r="I123" s="56"/>
    </row>
    <row r="124" spans="1:9" x14ac:dyDescent="0.25">
      <c r="A124" s="46" t="s">
        <v>78</v>
      </c>
      <c r="B124" s="47" t="s">
        <v>86</v>
      </c>
      <c r="C124" s="28" t="s">
        <v>295</v>
      </c>
      <c r="D124" s="29">
        <v>120</v>
      </c>
      <c r="E124" s="30" t="s">
        <v>14</v>
      </c>
      <c r="F124" s="12"/>
      <c r="G124" s="50">
        <f t="shared" ref="G124" si="51">D124*F124</f>
        <v>0</v>
      </c>
      <c r="H124" s="15" t="e">
        <f>G124/G$215</f>
        <v>#DIV/0!</v>
      </c>
      <c r="I124" s="15" t="e">
        <f>G124/G$217</f>
        <v>#DIV/0!</v>
      </c>
    </row>
    <row r="125" spans="1:9" x14ac:dyDescent="0.25">
      <c r="A125" s="46" t="s">
        <v>78</v>
      </c>
      <c r="B125" s="47" t="s">
        <v>288</v>
      </c>
      <c r="C125" s="28" t="s">
        <v>285</v>
      </c>
      <c r="D125" s="29">
        <v>120</v>
      </c>
      <c r="E125" s="30" t="s">
        <v>14</v>
      </c>
      <c r="F125" s="12"/>
      <c r="G125" s="50">
        <f t="shared" ref="G125:G127" si="52">D125*F125</f>
        <v>0</v>
      </c>
      <c r="H125" s="15" t="e">
        <f>G125/G$215</f>
        <v>#DIV/0!</v>
      </c>
      <c r="I125" s="15" t="e">
        <f>G125/G$217</f>
        <v>#DIV/0!</v>
      </c>
    </row>
    <row r="126" spans="1:9" x14ac:dyDescent="0.25">
      <c r="A126" s="46" t="s">
        <v>78</v>
      </c>
      <c r="B126" s="47" t="s">
        <v>289</v>
      </c>
      <c r="C126" s="28" t="s">
        <v>286</v>
      </c>
      <c r="D126" s="29">
        <v>120</v>
      </c>
      <c r="E126" s="30" t="s">
        <v>14</v>
      </c>
      <c r="F126" s="12"/>
      <c r="G126" s="50">
        <f t="shared" si="52"/>
        <v>0</v>
      </c>
      <c r="H126" s="15" t="e">
        <f>G126/G$215</f>
        <v>#DIV/0!</v>
      </c>
      <c r="I126" s="15" t="e">
        <f>G126/G$217</f>
        <v>#DIV/0!</v>
      </c>
    </row>
    <row r="127" spans="1:9" x14ac:dyDescent="0.25">
      <c r="A127" s="46" t="s">
        <v>78</v>
      </c>
      <c r="B127" s="47" t="s">
        <v>294</v>
      </c>
      <c r="C127" s="28" t="s">
        <v>287</v>
      </c>
      <c r="D127" s="29">
        <v>120</v>
      </c>
      <c r="E127" s="30" t="s">
        <v>14</v>
      </c>
      <c r="F127" s="12"/>
      <c r="G127" s="50">
        <f t="shared" si="52"/>
        <v>0</v>
      </c>
      <c r="H127" s="15" t="e">
        <f>G127/G$215</f>
        <v>#DIV/0!</v>
      </c>
      <c r="I127" s="15" t="e">
        <f>G127/G$217</f>
        <v>#DIV/0!</v>
      </c>
    </row>
    <row r="128" spans="1:9" ht="15.75" x14ac:dyDescent="0.25">
      <c r="A128" s="60"/>
      <c r="B128" s="60"/>
      <c r="C128" s="60"/>
      <c r="D128" s="60"/>
      <c r="E128" s="60"/>
      <c r="F128" s="16" t="s">
        <v>96</v>
      </c>
      <c r="G128" s="43">
        <f>SUM(G124:G127)</f>
        <v>0</v>
      </c>
      <c r="H128" s="6" t="e">
        <f>G128/G$215</f>
        <v>#DIV/0!</v>
      </c>
      <c r="I128" s="6" t="e">
        <f>G128/G$217</f>
        <v>#DIV/0!</v>
      </c>
    </row>
    <row r="129" spans="1:9" s="20" customFormat="1" ht="31.5" x14ac:dyDescent="0.25">
      <c r="A129" s="35" t="s">
        <v>44</v>
      </c>
      <c r="B129" s="36">
        <v>11</v>
      </c>
      <c r="C129" s="56" t="s">
        <v>7</v>
      </c>
      <c r="D129" s="56"/>
      <c r="E129" s="56"/>
      <c r="F129" s="56"/>
      <c r="G129" s="56"/>
      <c r="H129" s="56"/>
      <c r="I129" s="56"/>
    </row>
    <row r="130" spans="1:9" ht="30" x14ac:dyDescent="0.25">
      <c r="A130" s="48">
        <v>73686</v>
      </c>
      <c r="B130" s="17" t="s">
        <v>190</v>
      </c>
      <c r="C130" s="7" t="s">
        <v>6</v>
      </c>
      <c r="D130" s="8">
        <v>800</v>
      </c>
      <c r="E130" s="48" t="s">
        <v>14</v>
      </c>
      <c r="F130" s="39"/>
      <c r="G130" s="39">
        <f t="shared" ref="G130:G131" si="53">D130*F130</f>
        <v>0</v>
      </c>
      <c r="H130" s="10" t="e">
        <f>G130/G$215</f>
        <v>#DIV/0!</v>
      </c>
      <c r="I130" s="10" t="e">
        <f>G130/G$217</f>
        <v>#DIV/0!</v>
      </c>
    </row>
    <row r="131" spans="1:9" x14ac:dyDescent="0.25">
      <c r="A131" s="48">
        <v>98459</v>
      </c>
      <c r="B131" s="17" t="s">
        <v>87</v>
      </c>
      <c r="C131" s="7" t="s">
        <v>292</v>
      </c>
      <c r="D131" s="8">
        <v>300</v>
      </c>
      <c r="E131" s="48" t="s">
        <v>14</v>
      </c>
      <c r="F131" s="39"/>
      <c r="G131" s="39">
        <f t="shared" si="53"/>
        <v>0</v>
      </c>
      <c r="H131" s="10" t="e">
        <f>G131/G$215</f>
        <v>#DIV/0!</v>
      </c>
      <c r="I131" s="10" t="e">
        <f>G131/G$217</f>
        <v>#DIV/0!</v>
      </c>
    </row>
    <row r="132" spans="1:9" ht="15.75" x14ac:dyDescent="0.25">
      <c r="A132" s="60"/>
      <c r="B132" s="60"/>
      <c r="C132" s="60"/>
      <c r="D132" s="60"/>
      <c r="E132" s="60"/>
      <c r="F132" s="16" t="s">
        <v>97</v>
      </c>
      <c r="G132" s="43">
        <f>SUM(G130:G131)</f>
        <v>0</v>
      </c>
      <c r="H132" s="6" t="e">
        <f>G132/G$215</f>
        <v>#DIV/0!</v>
      </c>
      <c r="I132" s="6" t="e">
        <f>G132/G$217</f>
        <v>#DIV/0!</v>
      </c>
    </row>
    <row r="133" spans="1:9" s="20" customFormat="1" ht="31.5" x14ac:dyDescent="0.25">
      <c r="A133" s="35" t="s">
        <v>2</v>
      </c>
      <c r="B133" s="36">
        <v>12</v>
      </c>
      <c r="C133" s="56" t="s">
        <v>9</v>
      </c>
      <c r="D133" s="56"/>
      <c r="E133" s="56"/>
      <c r="F133" s="56"/>
      <c r="G133" s="56"/>
      <c r="H133" s="56"/>
      <c r="I133" s="56"/>
    </row>
    <row r="134" spans="1:9" ht="30" x14ac:dyDescent="0.25">
      <c r="A134" s="47">
        <v>98531</v>
      </c>
      <c r="B134" s="48" t="s">
        <v>23</v>
      </c>
      <c r="C134" s="11" t="s">
        <v>306</v>
      </c>
      <c r="D134" s="49">
        <v>2</v>
      </c>
      <c r="E134" s="47" t="s">
        <v>67</v>
      </c>
      <c r="F134" s="12"/>
      <c r="G134" s="9">
        <f t="shared" ref="G134:G138" si="54">D134*F134</f>
        <v>0</v>
      </c>
      <c r="H134" s="10" t="e">
        <f t="shared" ref="H134:H138" si="55">G134/G$215</f>
        <v>#DIV/0!</v>
      </c>
      <c r="I134" s="10" t="e">
        <f t="shared" ref="I134:I138" si="56">G134/G$217</f>
        <v>#DIV/0!</v>
      </c>
    </row>
    <row r="135" spans="1:9" s="22" customFormat="1" ht="30" x14ac:dyDescent="0.25">
      <c r="A135" s="47">
        <v>98528</v>
      </c>
      <c r="B135" s="48" t="s">
        <v>89</v>
      </c>
      <c r="C135" s="11" t="s">
        <v>304</v>
      </c>
      <c r="D135" s="49">
        <v>2</v>
      </c>
      <c r="E135" s="47" t="s">
        <v>67</v>
      </c>
      <c r="F135" s="12"/>
      <c r="G135" s="9">
        <f t="shared" si="54"/>
        <v>0</v>
      </c>
      <c r="H135" s="10" t="e">
        <f t="shared" si="55"/>
        <v>#DIV/0!</v>
      </c>
      <c r="I135" s="10" t="e">
        <f t="shared" si="56"/>
        <v>#DIV/0!</v>
      </c>
    </row>
    <row r="136" spans="1:9" x14ac:dyDescent="0.25">
      <c r="A136" s="47" t="s">
        <v>78</v>
      </c>
      <c r="B136" s="48" t="s">
        <v>90</v>
      </c>
      <c r="C136" s="11" t="s">
        <v>170</v>
      </c>
      <c r="D136" s="49">
        <v>120.3</v>
      </c>
      <c r="E136" s="47" t="s">
        <v>8</v>
      </c>
      <c r="F136" s="12"/>
      <c r="G136" s="9">
        <f t="shared" si="54"/>
        <v>0</v>
      </c>
      <c r="H136" s="10" t="e">
        <f t="shared" si="55"/>
        <v>#DIV/0!</v>
      </c>
      <c r="I136" s="10" t="e">
        <f t="shared" si="56"/>
        <v>#DIV/0!</v>
      </c>
    </row>
    <row r="137" spans="1:9" ht="30" x14ac:dyDescent="0.25">
      <c r="A137" s="48">
        <v>72900</v>
      </c>
      <c r="B137" s="48" t="s">
        <v>91</v>
      </c>
      <c r="C137" s="7" t="s">
        <v>20</v>
      </c>
      <c r="D137" s="8">
        <v>110</v>
      </c>
      <c r="E137" s="48" t="s">
        <v>21</v>
      </c>
      <c r="F137" s="39"/>
      <c r="G137" s="9">
        <f t="shared" si="54"/>
        <v>0</v>
      </c>
      <c r="H137" s="10" t="e">
        <f t="shared" si="55"/>
        <v>#DIV/0!</v>
      </c>
      <c r="I137" s="10" t="e">
        <f t="shared" si="56"/>
        <v>#DIV/0!</v>
      </c>
    </row>
    <row r="138" spans="1:9" x14ac:dyDescent="0.25">
      <c r="A138" s="48">
        <v>72897</v>
      </c>
      <c r="B138" s="48" t="s">
        <v>305</v>
      </c>
      <c r="C138" s="7" t="s">
        <v>22</v>
      </c>
      <c r="D138" s="8">
        <v>110</v>
      </c>
      <c r="E138" s="48" t="s">
        <v>21</v>
      </c>
      <c r="F138" s="39"/>
      <c r="G138" s="9">
        <f t="shared" si="54"/>
        <v>0</v>
      </c>
      <c r="H138" s="10" t="e">
        <f t="shared" si="55"/>
        <v>#DIV/0!</v>
      </c>
      <c r="I138" s="10" t="e">
        <f t="shared" si="56"/>
        <v>#DIV/0!</v>
      </c>
    </row>
    <row r="139" spans="1:9" ht="15.75" x14ac:dyDescent="0.25">
      <c r="A139" s="60"/>
      <c r="B139" s="60"/>
      <c r="C139" s="60"/>
      <c r="D139" s="60"/>
      <c r="E139" s="60"/>
      <c r="F139" s="16" t="s">
        <v>93</v>
      </c>
      <c r="G139" s="43">
        <f>SUM(G134:G138)</f>
        <v>0</v>
      </c>
      <c r="H139" s="6" t="e">
        <f>G139/G$215</f>
        <v>#DIV/0!</v>
      </c>
      <c r="I139" s="6" t="e">
        <f>G139/G$217</f>
        <v>#DIV/0!</v>
      </c>
    </row>
    <row r="140" spans="1:9" s="20" customFormat="1" ht="31.5" x14ac:dyDescent="0.25">
      <c r="A140" s="35" t="s">
        <v>2</v>
      </c>
      <c r="B140" s="36">
        <v>13</v>
      </c>
      <c r="C140" s="56" t="s">
        <v>85</v>
      </c>
      <c r="D140" s="56"/>
      <c r="E140" s="56"/>
      <c r="F140" s="56"/>
      <c r="G140" s="56"/>
      <c r="H140" s="56"/>
      <c r="I140" s="56"/>
    </row>
    <row r="141" spans="1:9" s="19" customFormat="1" ht="45" x14ac:dyDescent="0.25">
      <c r="A141" s="47" t="s">
        <v>78</v>
      </c>
      <c r="B141" s="47" t="s">
        <v>246</v>
      </c>
      <c r="C141" s="14" t="s">
        <v>240</v>
      </c>
      <c r="D141" s="49">
        <v>160</v>
      </c>
      <c r="E141" s="47" t="s">
        <v>8</v>
      </c>
      <c r="F141" s="12"/>
      <c r="G141" s="12">
        <f>D141*F141</f>
        <v>0</v>
      </c>
      <c r="H141" s="31" t="e">
        <f>G141/G$215</f>
        <v>#DIV/0!</v>
      </c>
      <c r="I141" s="13" t="e">
        <f>G141/G$217</f>
        <v>#DIV/0!</v>
      </c>
    </row>
    <row r="142" spans="1:9" s="19" customFormat="1" ht="15.75" x14ac:dyDescent="0.25">
      <c r="A142" s="60"/>
      <c r="B142" s="60"/>
      <c r="C142" s="60"/>
      <c r="D142" s="60"/>
      <c r="E142" s="60"/>
      <c r="F142" s="16" t="s">
        <v>98</v>
      </c>
      <c r="G142" s="43">
        <f>G141</f>
        <v>0</v>
      </c>
      <c r="H142" s="6" t="e">
        <f>G142/G$215</f>
        <v>#DIV/0!</v>
      </c>
      <c r="I142" s="6" t="e">
        <f>G142/G$217</f>
        <v>#DIV/0!</v>
      </c>
    </row>
    <row r="143" spans="1:9" s="20" customFormat="1" ht="31.5" x14ac:dyDescent="0.25">
      <c r="A143" s="35" t="s">
        <v>2</v>
      </c>
      <c r="B143" s="36">
        <v>14</v>
      </c>
      <c r="C143" s="56" t="s">
        <v>88</v>
      </c>
      <c r="D143" s="56"/>
      <c r="E143" s="56"/>
      <c r="F143" s="56"/>
      <c r="G143" s="56"/>
      <c r="H143" s="56"/>
      <c r="I143" s="56"/>
    </row>
    <row r="144" spans="1:9" ht="15.75" x14ac:dyDescent="0.25">
      <c r="A144" s="61"/>
      <c r="B144" s="61"/>
      <c r="C144" s="37" t="s">
        <v>35</v>
      </c>
      <c r="D144" s="59"/>
      <c r="E144" s="59"/>
      <c r="F144" s="59"/>
      <c r="G144" s="59"/>
      <c r="H144" s="59"/>
      <c r="I144" s="59"/>
    </row>
    <row r="145" spans="1:9" ht="30" x14ac:dyDescent="0.25">
      <c r="A145" s="44">
        <v>96527</v>
      </c>
      <c r="B145" s="44" t="s">
        <v>100</v>
      </c>
      <c r="C145" s="14" t="s">
        <v>29</v>
      </c>
      <c r="D145" s="40">
        <v>10</v>
      </c>
      <c r="E145" s="44" t="s">
        <v>21</v>
      </c>
      <c r="F145" s="39"/>
      <c r="G145" s="9">
        <f>D145*F145</f>
        <v>0</v>
      </c>
      <c r="H145" s="10" t="e">
        <f t="shared" ref="H145:H151" si="57">G145/G$215</f>
        <v>#DIV/0!</v>
      </c>
      <c r="I145" s="10" t="e">
        <f t="shared" ref="I145:I151" si="58">G145/G$217</f>
        <v>#DIV/0!</v>
      </c>
    </row>
    <row r="146" spans="1:9" ht="30" x14ac:dyDescent="0.25">
      <c r="A146" s="44">
        <v>96536</v>
      </c>
      <c r="B146" s="44" t="s">
        <v>101</v>
      </c>
      <c r="C146" s="14" t="s">
        <v>269</v>
      </c>
      <c r="D146" s="40">
        <v>53.2</v>
      </c>
      <c r="E146" s="44" t="s">
        <v>14</v>
      </c>
      <c r="F146" s="39"/>
      <c r="G146" s="9">
        <f t="shared" ref="G146" si="59">D146*F146</f>
        <v>0</v>
      </c>
      <c r="H146" s="10" t="e">
        <f t="shared" si="57"/>
        <v>#DIV/0!</v>
      </c>
      <c r="I146" s="10" t="e">
        <f t="shared" si="58"/>
        <v>#DIV/0!</v>
      </c>
    </row>
    <row r="147" spans="1:9" ht="30" x14ac:dyDescent="0.25">
      <c r="A147" s="44">
        <v>83534</v>
      </c>
      <c r="B147" s="44" t="s">
        <v>102</v>
      </c>
      <c r="C147" s="14" t="s">
        <v>30</v>
      </c>
      <c r="D147" s="40">
        <v>1</v>
      </c>
      <c r="E147" s="44" t="s">
        <v>21</v>
      </c>
      <c r="F147" s="39"/>
      <c r="G147" s="9">
        <f t="shared" ref="G147:G151" si="60">D147*F147</f>
        <v>0</v>
      </c>
      <c r="H147" s="10" t="e">
        <f t="shared" si="57"/>
        <v>#DIV/0!</v>
      </c>
      <c r="I147" s="10" t="e">
        <f t="shared" si="58"/>
        <v>#DIV/0!</v>
      </c>
    </row>
    <row r="148" spans="1:9" x14ac:dyDescent="0.25">
      <c r="A148" s="44">
        <v>31</v>
      </c>
      <c r="B148" s="44" t="s">
        <v>103</v>
      </c>
      <c r="C148" s="14" t="s">
        <v>31</v>
      </c>
      <c r="D148" s="40">
        <v>1500</v>
      </c>
      <c r="E148" s="44" t="s">
        <v>32</v>
      </c>
      <c r="F148" s="39"/>
      <c r="G148" s="9">
        <f t="shared" si="60"/>
        <v>0</v>
      </c>
      <c r="H148" s="10" t="e">
        <f t="shared" si="57"/>
        <v>#DIV/0!</v>
      </c>
      <c r="I148" s="10" t="e">
        <f t="shared" si="58"/>
        <v>#DIV/0!</v>
      </c>
    </row>
    <row r="149" spans="1:9" ht="30" x14ac:dyDescent="0.25">
      <c r="A149" s="44">
        <v>92795</v>
      </c>
      <c r="B149" s="44" t="s">
        <v>104</v>
      </c>
      <c r="C149" s="14" t="s">
        <v>33</v>
      </c>
      <c r="D149" s="40">
        <v>1500</v>
      </c>
      <c r="E149" s="44" t="s">
        <v>32</v>
      </c>
      <c r="F149" s="39"/>
      <c r="G149" s="9">
        <f t="shared" si="60"/>
        <v>0</v>
      </c>
      <c r="H149" s="10" t="e">
        <f t="shared" si="57"/>
        <v>#DIV/0!</v>
      </c>
      <c r="I149" s="10" t="e">
        <f t="shared" si="58"/>
        <v>#DIV/0!</v>
      </c>
    </row>
    <row r="150" spans="1:9" ht="30" x14ac:dyDescent="0.25">
      <c r="A150" s="44">
        <v>38406</v>
      </c>
      <c r="B150" s="44" t="s">
        <v>116</v>
      </c>
      <c r="C150" s="14" t="s">
        <v>183</v>
      </c>
      <c r="D150" s="40">
        <v>10</v>
      </c>
      <c r="E150" s="44" t="s">
        <v>21</v>
      </c>
      <c r="F150" s="39"/>
      <c r="G150" s="9">
        <f t="shared" si="60"/>
        <v>0</v>
      </c>
      <c r="H150" s="10" t="e">
        <f t="shared" si="57"/>
        <v>#DIV/0!</v>
      </c>
      <c r="I150" s="10" t="e">
        <f t="shared" si="58"/>
        <v>#DIV/0!</v>
      </c>
    </row>
    <row r="151" spans="1:9" ht="30" x14ac:dyDescent="0.25">
      <c r="A151" s="44">
        <v>92874</v>
      </c>
      <c r="B151" s="44" t="s">
        <v>206</v>
      </c>
      <c r="C151" s="14" t="s">
        <v>34</v>
      </c>
      <c r="D151" s="40">
        <v>10</v>
      </c>
      <c r="E151" s="44" t="s">
        <v>21</v>
      </c>
      <c r="F151" s="39"/>
      <c r="G151" s="9">
        <f t="shared" si="60"/>
        <v>0</v>
      </c>
      <c r="H151" s="10" t="e">
        <f t="shared" si="57"/>
        <v>#DIV/0!</v>
      </c>
      <c r="I151" s="10" t="e">
        <f t="shared" si="58"/>
        <v>#DIV/0!</v>
      </c>
    </row>
    <row r="152" spans="1:9" ht="15.75" x14ac:dyDescent="0.25">
      <c r="A152" s="61"/>
      <c r="B152" s="61"/>
      <c r="C152" s="37" t="s">
        <v>37</v>
      </c>
      <c r="D152" s="59"/>
      <c r="E152" s="59"/>
      <c r="F152" s="59"/>
      <c r="G152" s="59"/>
      <c r="H152" s="59"/>
      <c r="I152" s="59"/>
    </row>
    <row r="153" spans="1:9" ht="30" x14ac:dyDescent="0.25">
      <c r="A153" s="44">
        <v>92263</v>
      </c>
      <c r="B153" s="44" t="s">
        <v>122</v>
      </c>
      <c r="C153" s="14" t="s">
        <v>234</v>
      </c>
      <c r="D153" s="40">
        <v>40</v>
      </c>
      <c r="E153" s="44" t="s">
        <v>14</v>
      </c>
      <c r="F153" s="39"/>
      <c r="G153" s="9">
        <f t="shared" ref="G153" si="61">D153*F153</f>
        <v>0</v>
      </c>
      <c r="H153" s="10" t="e">
        <f t="shared" ref="H153:H158" si="62">G153/G$215</f>
        <v>#DIV/0!</v>
      </c>
      <c r="I153" s="10" t="e">
        <f t="shared" ref="I153:I158" si="63">G153/G$217</f>
        <v>#DIV/0!</v>
      </c>
    </row>
    <row r="154" spans="1:9" ht="60" x14ac:dyDescent="0.25">
      <c r="A154" s="44">
        <v>92428</v>
      </c>
      <c r="B154" s="44" t="s">
        <v>123</v>
      </c>
      <c r="C154" s="14" t="s">
        <v>270</v>
      </c>
      <c r="D154" s="40">
        <v>40</v>
      </c>
      <c r="E154" s="44" t="s">
        <v>14</v>
      </c>
      <c r="F154" s="39"/>
      <c r="G154" s="9">
        <f t="shared" ref="G154" si="64">D154*F154</f>
        <v>0</v>
      </c>
      <c r="H154" s="10" t="e">
        <f t="shared" si="62"/>
        <v>#DIV/0!</v>
      </c>
      <c r="I154" s="10" t="e">
        <f t="shared" si="63"/>
        <v>#DIV/0!</v>
      </c>
    </row>
    <row r="155" spans="1:9" x14ac:dyDescent="0.25">
      <c r="A155" s="44">
        <v>31</v>
      </c>
      <c r="B155" s="44" t="s">
        <v>207</v>
      </c>
      <c r="C155" s="14" t="s">
        <v>31</v>
      </c>
      <c r="D155" s="40">
        <v>500</v>
      </c>
      <c r="E155" s="44" t="s">
        <v>32</v>
      </c>
      <c r="F155" s="39"/>
      <c r="G155" s="9">
        <f t="shared" ref="G155:G158" si="65">D155*F155</f>
        <v>0</v>
      </c>
      <c r="H155" s="10" t="e">
        <f t="shared" si="62"/>
        <v>#DIV/0!</v>
      </c>
      <c r="I155" s="10" t="e">
        <f t="shared" si="63"/>
        <v>#DIV/0!</v>
      </c>
    </row>
    <row r="156" spans="1:9" ht="30" x14ac:dyDescent="0.25">
      <c r="A156" s="44">
        <v>92795</v>
      </c>
      <c r="B156" s="44" t="s">
        <v>208</v>
      </c>
      <c r="C156" s="14" t="s">
        <v>33</v>
      </c>
      <c r="D156" s="40">
        <v>500</v>
      </c>
      <c r="E156" s="44" t="s">
        <v>32</v>
      </c>
      <c r="F156" s="39"/>
      <c r="G156" s="9">
        <f t="shared" si="65"/>
        <v>0</v>
      </c>
      <c r="H156" s="10" t="e">
        <f t="shared" si="62"/>
        <v>#DIV/0!</v>
      </c>
      <c r="I156" s="10" t="e">
        <f t="shared" si="63"/>
        <v>#DIV/0!</v>
      </c>
    </row>
    <row r="157" spans="1:9" ht="30" x14ac:dyDescent="0.25">
      <c r="A157" s="44">
        <v>38406</v>
      </c>
      <c r="B157" s="44" t="s">
        <v>209</v>
      </c>
      <c r="C157" s="14" t="s">
        <v>183</v>
      </c>
      <c r="D157" s="40">
        <v>3.5</v>
      </c>
      <c r="E157" s="44" t="s">
        <v>21</v>
      </c>
      <c r="F157" s="39"/>
      <c r="G157" s="9">
        <f t="shared" si="65"/>
        <v>0</v>
      </c>
      <c r="H157" s="10" t="e">
        <f t="shared" si="62"/>
        <v>#DIV/0!</v>
      </c>
      <c r="I157" s="10" t="e">
        <f t="shared" si="63"/>
        <v>#DIV/0!</v>
      </c>
    </row>
    <row r="158" spans="1:9" ht="30" x14ac:dyDescent="0.25">
      <c r="A158" s="44">
        <v>92874</v>
      </c>
      <c r="B158" s="44" t="s">
        <v>210</v>
      </c>
      <c r="C158" s="14" t="s">
        <v>34</v>
      </c>
      <c r="D158" s="40">
        <v>3.5</v>
      </c>
      <c r="E158" s="44" t="s">
        <v>21</v>
      </c>
      <c r="F158" s="39"/>
      <c r="G158" s="9">
        <f t="shared" si="65"/>
        <v>0</v>
      </c>
      <c r="H158" s="10" t="e">
        <f t="shared" si="62"/>
        <v>#DIV/0!</v>
      </c>
      <c r="I158" s="10" t="e">
        <f t="shared" si="63"/>
        <v>#DIV/0!</v>
      </c>
    </row>
    <row r="159" spans="1:9" ht="15.75" x14ac:dyDescent="0.25">
      <c r="A159" s="61"/>
      <c r="B159" s="61"/>
      <c r="C159" s="37" t="s">
        <v>38</v>
      </c>
      <c r="D159" s="59"/>
      <c r="E159" s="59"/>
      <c r="F159" s="59"/>
      <c r="G159" s="59"/>
      <c r="H159" s="59"/>
      <c r="I159" s="59"/>
    </row>
    <row r="160" spans="1:9" ht="30" x14ac:dyDescent="0.25">
      <c r="A160" s="44">
        <v>92265</v>
      </c>
      <c r="B160" s="44" t="s">
        <v>211</v>
      </c>
      <c r="C160" s="14" t="s">
        <v>262</v>
      </c>
      <c r="D160" s="40">
        <v>10</v>
      </c>
      <c r="E160" s="44" t="s">
        <v>14</v>
      </c>
      <c r="F160" s="39"/>
      <c r="G160" s="9">
        <f t="shared" ref="G160:G165" si="66">D160*F160</f>
        <v>0</v>
      </c>
      <c r="H160" s="10" t="e">
        <f t="shared" ref="H160:H165" si="67">G160/G$215</f>
        <v>#DIV/0!</v>
      </c>
      <c r="I160" s="10" t="e">
        <f t="shared" ref="I160:I165" si="68">G160/G$217</f>
        <v>#DIV/0!</v>
      </c>
    </row>
    <row r="161" spans="1:9" ht="45" x14ac:dyDescent="0.25">
      <c r="A161" s="44">
        <v>92464</v>
      </c>
      <c r="B161" s="44" t="s">
        <v>212</v>
      </c>
      <c r="C161" s="14" t="s">
        <v>273</v>
      </c>
      <c r="D161" s="40">
        <v>10</v>
      </c>
      <c r="E161" s="44" t="s">
        <v>14</v>
      </c>
      <c r="F161" s="39"/>
      <c r="G161" s="9">
        <f t="shared" ref="G161" si="69">D161*F161</f>
        <v>0</v>
      </c>
      <c r="H161" s="10" t="e">
        <f t="shared" si="67"/>
        <v>#DIV/0!</v>
      </c>
      <c r="I161" s="10" t="e">
        <f t="shared" si="68"/>
        <v>#DIV/0!</v>
      </c>
    </row>
    <row r="162" spans="1:9" x14ac:dyDescent="0.25">
      <c r="A162" s="44">
        <v>31</v>
      </c>
      <c r="B162" s="44" t="s">
        <v>213</v>
      </c>
      <c r="C162" s="14" t="s">
        <v>31</v>
      </c>
      <c r="D162" s="40">
        <v>1500</v>
      </c>
      <c r="E162" s="44" t="s">
        <v>32</v>
      </c>
      <c r="F162" s="39"/>
      <c r="G162" s="9">
        <f t="shared" si="66"/>
        <v>0</v>
      </c>
      <c r="H162" s="10" t="e">
        <f t="shared" si="67"/>
        <v>#DIV/0!</v>
      </c>
      <c r="I162" s="10" t="e">
        <f t="shared" si="68"/>
        <v>#DIV/0!</v>
      </c>
    </row>
    <row r="163" spans="1:9" ht="30" x14ac:dyDescent="0.25">
      <c r="A163" s="44">
        <v>92795</v>
      </c>
      <c r="B163" s="44" t="s">
        <v>214</v>
      </c>
      <c r="C163" s="14" t="s">
        <v>33</v>
      </c>
      <c r="D163" s="40">
        <v>1500</v>
      </c>
      <c r="E163" s="44" t="s">
        <v>32</v>
      </c>
      <c r="F163" s="39"/>
      <c r="G163" s="9">
        <f t="shared" si="66"/>
        <v>0</v>
      </c>
      <c r="H163" s="10" t="e">
        <f t="shared" si="67"/>
        <v>#DIV/0!</v>
      </c>
      <c r="I163" s="10" t="e">
        <f t="shared" si="68"/>
        <v>#DIV/0!</v>
      </c>
    </row>
    <row r="164" spans="1:9" ht="30" x14ac:dyDescent="0.25">
      <c r="A164" s="44">
        <v>38406</v>
      </c>
      <c r="B164" s="44" t="s">
        <v>215</v>
      </c>
      <c r="C164" s="14" t="s">
        <v>183</v>
      </c>
      <c r="D164" s="40">
        <v>10</v>
      </c>
      <c r="E164" s="44" t="s">
        <v>21</v>
      </c>
      <c r="F164" s="39"/>
      <c r="G164" s="9">
        <f t="shared" si="66"/>
        <v>0</v>
      </c>
      <c r="H164" s="10" t="e">
        <f t="shared" si="67"/>
        <v>#DIV/0!</v>
      </c>
      <c r="I164" s="10" t="e">
        <f t="shared" si="68"/>
        <v>#DIV/0!</v>
      </c>
    </row>
    <row r="165" spans="1:9" ht="30" x14ac:dyDescent="0.25">
      <c r="A165" s="44">
        <v>92874</v>
      </c>
      <c r="B165" s="44" t="s">
        <v>247</v>
      </c>
      <c r="C165" s="14" t="s">
        <v>34</v>
      </c>
      <c r="D165" s="40">
        <v>10</v>
      </c>
      <c r="E165" s="44" t="s">
        <v>21</v>
      </c>
      <c r="F165" s="39"/>
      <c r="G165" s="9">
        <f t="shared" si="66"/>
        <v>0</v>
      </c>
      <c r="H165" s="10" t="e">
        <f t="shared" si="67"/>
        <v>#DIV/0!</v>
      </c>
      <c r="I165" s="10" t="e">
        <f t="shared" si="68"/>
        <v>#DIV/0!</v>
      </c>
    </row>
    <row r="166" spans="1:9" ht="15.75" x14ac:dyDescent="0.25">
      <c r="A166" s="61"/>
      <c r="B166" s="61"/>
      <c r="C166" s="37" t="s">
        <v>39</v>
      </c>
      <c r="D166" s="59"/>
      <c r="E166" s="59"/>
      <c r="F166" s="59"/>
      <c r="G166" s="59"/>
      <c r="H166" s="59"/>
      <c r="I166" s="59"/>
    </row>
    <row r="167" spans="1:9" ht="60" x14ac:dyDescent="0.25">
      <c r="A167" s="44">
        <v>87467</v>
      </c>
      <c r="B167" s="44" t="s">
        <v>216</v>
      </c>
      <c r="C167" s="14" t="s">
        <v>105</v>
      </c>
      <c r="D167" s="40">
        <v>275</v>
      </c>
      <c r="E167" s="44" t="s">
        <v>14</v>
      </c>
      <c r="F167" s="39"/>
      <c r="G167" s="9">
        <f t="shared" ref="G167:G176" si="70">D167*F167</f>
        <v>0</v>
      </c>
      <c r="H167" s="10" t="e">
        <f>G167/G$215</f>
        <v>#DIV/0!</v>
      </c>
      <c r="I167" s="10" t="e">
        <f>G167/G$217</f>
        <v>#DIV/0!</v>
      </c>
    </row>
    <row r="168" spans="1:9" ht="45" x14ac:dyDescent="0.25">
      <c r="A168" s="44" t="s">
        <v>46</v>
      </c>
      <c r="B168" s="44" t="s">
        <v>217</v>
      </c>
      <c r="C168" s="14" t="s">
        <v>45</v>
      </c>
      <c r="D168" s="40">
        <v>110</v>
      </c>
      <c r="E168" s="44" t="s">
        <v>14</v>
      </c>
      <c r="F168" s="39"/>
      <c r="G168" s="9">
        <f t="shared" si="70"/>
        <v>0</v>
      </c>
      <c r="H168" s="10" t="e">
        <f>G168/G$215</f>
        <v>#DIV/0!</v>
      </c>
      <c r="I168" s="10" t="e">
        <f>G168/G$217</f>
        <v>#DIV/0!</v>
      </c>
    </row>
    <row r="169" spans="1:9" ht="60" x14ac:dyDescent="0.25">
      <c r="A169" s="44" t="s">
        <v>78</v>
      </c>
      <c r="B169" s="44" t="s">
        <v>218</v>
      </c>
      <c r="C169" s="11" t="s">
        <v>132</v>
      </c>
      <c r="D169" s="49">
        <v>110</v>
      </c>
      <c r="E169" s="47" t="s">
        <v>14</v>
      </c>
      <c r="F169" s="12"/>
      <c r="G169" s="12">
        <f t="shared" ref="G169:G175" si="71">D169*F169</f>
        <v>0</v>
      </c>
      <c r="H169" s="31" t="e">
        <f>G169/G$215</f>
        <v>#DIV/0!</v>
      </c>
      <c r="I169" s="31" t="e">
        <f>G169/G$217</f>
        <v>#DIV/0!</v>
      </c>
    </row>
    <row r="170" spans="1:9" ht="15.75" x14ac:dyDescent="0.25">
      <c r="A170" s="61"/>
      <c r="B170" s="61"/>
      <c r="C170" s="37" t="s">
        <v>261</v>
      </c>
      <c r="D170" s="59"/>
      <c r="E170" s="59"/>
      <c r="F170" s="59"/>
      <c r="G170" s="59"/>
      <c r="H170" s="59"/>
      <c r="I170" s="59"/>
    </row>
    <row r="171" spans="1:9" x14ac:dyDescent="0.25">
      <c r="A171" s="44" t="s">
        <v>78</v>
      </c>
      <c r="B171" s="44" t="s">
        <v>219</v>
      </c>
      <c r="C171" s="14" t="s">
        <v>279</v>
      </c>
      <c r="D171" s="40">
        <v>120</v>
      </c>
      <c r="E171" s="44" t="s">
        <v>14</v>
      </c>
      <c r="F171" s="39"/>
      <c r="G171" s="9">
        <f t="shared" ref="G171" si="72">D171*F171</f>
        <v>0</v>
      </c>
      <c r="H171" s="13" t="e">
        <f t="shared" ref="H171" si="73">G171/G$215</f>
        <v>#DIV/0!</v>
      </c>
      <c r="I171" s="13" t="e">
        <f t="shared" ref="I171" si="74">G171/G$217</f>
        <v>#DIV/0!</v>
      </c>
    </row>
    <row r="172" spans="1:9" s="34" customFormat="1" ht="30" x14ac:dyDescent="0.25">
      <c r="A172" s="44">
        <v>92265</v>
      </c>
      <c r="B172" s="44" t="s">
        <v>220</v>
      </c>
      <c r="C172" s="14" t="s">
        <v>262</v>
      </c>
      <c r="D172" s="40">
        <v>95</v>
      </c>
      <c r="E172" s="44" t="s">
        <v>14</v>
      </c>
      <c r="F172" s="39"/>
      <c r="G172" s="9">
        <f t="shared" ref="G172" si="75">D172*F172</f>
        <v>0</v>
      </c>
      <c r="H172" s="13" t="e">
        <f t="shared" ref="H172:H177" si="76">G172/G$215</f>
        <v>#DIV/0!</v>
      </c>
      <c r="I172" s="13" t="e">
        <f t="shared" ref="I172:I177" si="77">G172/G$217</f>
        <v>#DIV/0!</v>
      </c>
    </row>
    <row r="173" spans="1:9" s="34" customFormat="1" ht="45" x14ac:dyDescent="0.25">
      <c r="A173" s="44">
        <v>92464</v>
      </c>
      <c r="B173" s="44" t="s">
        <v>248</v>
      </c>
      <c r="C173" s="14" t="s">
        <v>273</v>
      </c>
      <c r="D173" s="40">
        <v>95</v>
      </c>
      <c r="E173" s="44" t="s">
        <v>14</v>
      </c>
      <c r="F173" s="39"/>
      <c r="G173" s="9">
        <f t="shared" ref="G173" si="78">D173*F173</f>
        <v>0</v>
      </c>
      <c r="H173" s="13" t="e">
        <f t="shared" si="76"/>
        <v>#DIV/0!</v>
      </c>
      <c r="I173" s="13" t="e">
        <f t="shared" si="77"/>
        <v>#DIV/0!</v>
      </c>
    </row>
    <row r="174" spans="1:9" x14ac:dyDescent="0.25">
      <c r="A174" s="44">
        <v>31</v>
      </c>
      <c r="B174" s="44" t="s">
        <v>249</v>
      </c>
      <c r="C174" s="14" t="s">
        <v>31</v>
      </c>
      <c r="D174" s="40">
        <v>100</v>
      </c>
      <c r="E174" s="44" t="s">
        <v>32</v>
      </c>
      <c r="F174" s="39"/>
      <c r="G174" s="9">
        <f t="shared" si="71"/>
        <v>0</v>
      </c>
      <c r="H174" s="10" t="e">
        <f t="shared" si="76"/>
        <v>#DIV/0!</v>
      </c>
      <c r="I174" s="10" t="e">
        <f t="shared" si="77"/>
        <v>#DIV/0!</v>
      </c>
    </row>
    <row r="175" spans="1:9" ht="30" x14ac:dyDescent="0.25">
      <c r="A175" s="44">
        <v>92795</v>
      </c>
      <c r="B175" s="44" t="s">
        <v>250</v>
      </c>
      <c r="C175" s="14" t="s">
        <v>33</v>
      </c>
      <c r="D175" s="40">
        <v>100</v>
      </c>
      <c r="E175" s="44" t="s">
        <v>32</v>
      </c>
      <c r="F175" s="39"/>
      <c r="G175" s="9">
        <f t="shared" si="71"/>
        <v>0</v>
      </c>
      <c r="H175" s="10" t="e">
        <f t="shared" si="76"/>
        <v>#DIV/0!</v>
      </c>
      <c r="I175" s="10" t="e">
        <f t="shared" si="77"/>
        <v>#DIV/0!</v>
      </c>
    </row>
    <row r="176" spans="1:9" ht="45" x14ac:dyDescent="0.25">
      <c r="A176" s="44">
        <v>38406</v>
      </c>
      <c r="B176" s="44" t="s">
        <v>251</v>
      </c>
      <c r="C176" s="14" t="s">
        <v>259</v>
      </c>
      <c r="D176" s="40">
        <v>8</v>
      </c>
      <c r="E176" s="44" t="s">
        <v>21</v>
      </c>
      <c r="F176" s="39"/>
      <c r="G176" s="9">
        <f t="shared" si="70"/>
        <v>0</v>
      </c>
      <c r="H176" s="10" t="e">
        <f t="shared" si="76"/>
        <v>#DIV/0!</v>
      </c>
      <c r="I176" s="10" t="e">
        <f t="shared" si="77"/>
        <v>#DIV/0!</v>
      </c>
    </row>
    <row r="177" spans="1:9" ht="30" x14ac:dyDescent="0.25">
      <c r="A177" s="44">
        <v>92874</v>
      </c>
      <c r="B177" s="44" t="s">
        <v>252</v>
      </c>
      <c r="C177" s="14" t="s">
        <v>34</v>
      </c>
      <c r="D177" s="40">
        <v>8</v>
      </c>
      <c r="E177" s="44" t="s">
        <v>21</v>
      </c>
      <c r="F177" s="39"/>
      <c r="G177" s="9">
        <f t="shared" ref="G177" si="79">D177*F177</f>
        <v>0</v>
      </c>
      <c r="H177" s="10" t="e">
        <f t="shared" si="76"/>
        <v>#DIV/0!</v>
      </c>
      <c r="I177" s="10" t="e">
        <f t="shared" si="77"/>
        <v>#DIV/0!</v>
      </c>
    </row>
    <row r="178" spans="1:9" ht="15.75" x14ac:dyDescent="0.25">
      <c r="A178" s="61"/>
      <c r="B178" s="61"/>
      <c r="C178" s="37" t="s">
        <v>238</v>
      </c>
      <c r="D178" s="59"/>
      <c r="E178" s="59"/>
      <c r="F178" s="59"/>
      <c r="G178" s="59"/>
      <c r="H178" s="59"/>
      <c r="I178" s="59"/>
    </row>
    <row r="179" spans="1:9" ht="60" x14ac:dyDescent="0.25">
      <c r="A179" s="44">
        <v>94273</v>
      </c>
      <c r="B179" s="44" t="s">
        <v>260</v>
      </c>
      <c r="C179" s="14" t="s">
        <v>16</v>
      </c>
      <c r="D179" s="40">
        <v>70</v>
      </c>
      <c r="E179" s="44" t="s">
        <v>8</v>
      </c>
      <c r="F179" s="9"/>
      <c r="G179" s="9">
        <f>D179*F179</f>
        <v>0</v>
      </c>
      <c r="H179" s="10" t="e">
        <f t="shared" ref="H179:H185" si="80">G179/G$215</f>
        <v>#DIV/0!</v>
      </c>
      <c r="I179" s="10" t="e">
        <f t="shared" ref="I179:I185" si="81">G179/G$217</f>
        <v>#DIV/0!</v>
      </c>
    </row>
    <row r="180" spans="1:9" ht="30" x14ac:dyDescent="0.25">
      <c r="A180" s="44">
        <v>83534</v>
      </c>
      <c r="B180" s="44" t="s">
        <v>263</v>
      </c>
      <c r="C180" s="14" t="s">
        <v>30</v>
      </c>
      <c r="D180" s="40">
        <v>30</v>
      </c>
      <c r="E180" s="44" t="s">
        <v>21</v>
      </c>
      <c r="F180" s="39"/>
      <c r="G180" s="9">
        <f t="shared" ref="G180:G184" si="82">D180*F180</f>
        <v>0</v>
      </c>
      <c r="H180" s="10" t="e">
        <f t="shared" si="80"/>
        <v>#DIV/0!</v>
      </c>
      <c r="I180" s="10" t="e">
        <f t="shared" si="81"/>
        <v>#DIV/0!</v>
      </c>
    </row>
    <row r="181" spans="1:9" x14ac:dyDescent="0.25">
      <c r="A181" s="44">
        <v>31</v>
      </c>
      <c r="B181" s="44" t="s">
        <v>275</v>
      </c>
      <c r="C181" s="14" t="s">
        <v>31</v>
      </c>
      <c r="D181" s="40">
        <v>800</v>
      </c>
      <c r="E181" s="44" t="s">
        <v>32</v>
      </c>
      <c r="F181" s="39"/>
      <c r="G181" s="9">
        <f t="shared" si="82"/>
        <v>0</v>
      </c>
      <c r="H181" s="10" t="e">
        <f t="shared" si="80"/>
        <v>#DIV/0!</v>
      </c>
      <c r="I181" s="10" t="e">
        <f t="shared" si="81"/>
        <v>#DIV/0!</v>
      </c>
    </row>
    <row r="182" spans="1:9" ht="30" x14ac:dyDescent="0.25">
      <c r="A182" s="44">
        <v>92795</v>
      </c>
      <c r="B182" s="44" t="s">
        <v>276</v>
      </c>
      <c r="C182" s="14" t="s">
        <v>33</v>
      </c>
      <c r="D182" s="40">
        <v>800</v>
      </c>
      <c r="E182" s="44" t="s">
        <v>32</v>
      </c>
      <c r="F182" s="39"/>
      <c r="G182" s="9">
        <f t="shared" si="82"/>
        <v>0</v>
      </c>
      <c r="H182" s="10" t="e">
        <f t="shared" si="80"/>
        <v>#DIV/0!</v>
      </c>
      <c r="I182" s="10" t="e">
        <f t="shared" si="81"/>
        <v>#DIV/0!</v>
      </c>
    </row>
    <row r="183" spans="1:9" ht="30" x14ac:dyDescent="0.25">
      <c r="A183" s="44">
        <v>38406</v>
      </c>
      <c r="B183" s="44" t="s">
        <v>277</v>
      </c>
      <c r="C183" s="14" t="s">
        <v>183</v>
      </c>
      <c r="D183" s="40">
        <v>85</v>
      </c>
      <c r="E183" s="44" t="s">
        <v>21</v>
      </c>
      <c r="F183" s="39"/>
      <c r="G183" s="9">
        <f t="shared" si="82"/>
        <v>0</v>
      </c>
      <c r="H183" s="10" t="e">
        <f t="shared" si="80"/>
        <v>#DIV/0!</v>
      </c>
      <c r="I183" s="10" t="e">
        <f t="shared" si="81"/>
        <v>#DIV/0!</v>
      </c>
    </row>
    <row r="184" spans="1:9" ht="30" x14ac:dyDescent="0.25">
      <c r="A184" s="44">
        <v>92874</v>
      </c>
      <c r="B184" s="44" t="s">
        <v>280</v>
      </c>
      <c r="C184" s="14" t="s">
        <v>34</v>
      </c>
      <c r="D184" s="40">
        <v>85</v>
      </c>
      <c r="E184" s="44" t="s">
        <v>21</v>
      </c>
      <c r="F184" s="39"/>
      <c r="G184" s="9">
        <f t="shared" si="82"/>
        <v>0</v>
      </c>
      <c r="H184" s="10" t="e">
        <f t="shared" si="80"/>
        <v>#DIV/0!</v>
      </c>
      <c r="I184" s="10" t="e">
        <f t="shared" si="81"/>
        <v>#DIV/0!</v>
      </c>
    </row>
    <row r="185" spans="1:9" ht="15.75" x14ac:dyDescent="0.25">
      <c r="A185" s="60"/>
      <c r="B185" s="60"/>
      <c r="C185" s="60"/>
      <c r="D185" s="60"/>
      <c r="E185" s="60"/>
      <c r="F185" s="16" t="s">
        <v>99</v>
      </c>
      <c r="G185" s="43">
        <f>SUM(G145:G151,G153:G158,G160:G165,G167:G169,G171:G177,G179:G184)</f>
        <v>0</v>
      </c>
      <c r="H185" s="6" t="e">
        <f t="shared" si="80"/>
        <v>#DIV/0!</v>
      </c>
      <c r="I185" s="6" t="e">
        <f t="shared" si="81"/>
        <v>#DIV/0!</v>
      </c>
    </row>
    <row r="186" spans="1:9" s="20" customFormat="1" ht="31.5" x14ac:dyDescent="0.25">
      <c r="A186" s="35" t="s">
        <v>2</v>
      </c>
      <c r="B186" s="36">
        <v>15</v>
      </c>
      <c r="C186" s="56" t="s">
        <v>129</v>
      </c>
      <c r="D186" s="56"/>
      <c r="E186" s="56"/>
      <c r="F186" s="56"/>
      <c r="G186" s="56"/>
      <c r="H186" s="56"/>
      <c r="I186" s="56"/>
    </row>
    <row r="187" spans="1:9" ht="15.75" x14ac:dyDescent="0.25">
      <c r="A187" s="61"/>
      <c r="B187" s="61"/>
      <c r="C187" s="37" t="s">
        <v>258</v>
      </c>
      <c r="D187" s="59"/>
      <c r="E187" s="59"/>
      <c r="F187" s="59"/>
      <c r="G187" s="59"/>
      <c r="H187" s="69"/>
      <c r="I187" s="69"/>
    </row>
    <row r="188" spans="1:9" ht="30" x14ac:dyDescent="0.25">
      <c r="A188" s="44">
        <v>88485</v>
      </c>
      <c r="B188" s="44" t="s">
        <v>108</v>
      </c>
      <c r="C188" s="14" t="s">
        <v>72</v>
      </c>
      <c r="D188" s="40">
        <v>300</v>
      </c>
      <c r="E188" s="44" t="s">
        <v>14</v>
      </c>
      <c r="F188" s="39"/>
      <c r="G188" s="9">
        <f t="shared" ref="G188:G189" si="83">D188*F188</f>
        <v>0</v>
      </c>
      <c r="H188" s="10" t="e">
        <f>G188/G$215</f>
        <v>#DIV/0!</v>
      </c>
      <c r="I188" s="10" t="e">
        <f>G188/G$217</f>
        <v>#DIV/0!</v>
      </c>
    </row>
    <row r="189" spans="1:9" ht="30" x14ac:dyDescent="0.25">
      <c r="A189" s="44">
        <v>88487</v>
      </c>
      <c r="B189" s="44" t="s">
        <v>109</v>
      </c>
      <c r="C189" s="14" t="s">
        <v>73</v>
      </c>
      <c r="D189" s="40">
        <v>300</v>
      </c>
      <c r="E189" s="44" t="s">
        <v>14</v>
      </c>
      <c r="F189" s="39"/>
      <c r="G189" s="9">
        <f t="shared" si="83"/>
        <v>0</v>
      </c>
      <c r="H189" s="10" t="e">
        <f>G189/G$215</f>
        <v>#DIV/0!</v>
      </c>
      <c r="I189" s="10" t="e">
        <f>G189/G$217</f>
        <v>#DIV/0!</v>
      </c>
    </row>
    <row r="190" spans="1:9" ht="15.75" x14ac:dyDescent="0.25">
      <c r="A190" s="61"/>
      <c r="B190" s="61"/>
      <c r="C190" s="37" t="s">
        <v>106</v>
      </c>
      <c r="D190" s="59"/>
      <c r="E190" s="59"/>
      <c r="F190" s="59"/>
      <c r="G190" s="59"/>
      <c r="H190" s="69"/>
      <c r="I190" s="69"/>
    </row>
    <row r="191" spans="1:9" ht="45" x14ac:dyDescent="0.25">
      <c r="A191" s="44">
        <v>87273</v>
      </c>
      <c r="B191" s="44" t="s">
        <v>110</v>
      </c>
      <c r="C191" s="14" t="s">
        <v>107</v>
      </c>
      <c r="D191" s="40">
        <v>297</v>
      </c>
      <c r="E191" s="44" t="s">
        <v>14</v>
      </c>
      <c r="F191" s="39"/>
      <c r="G191" s="9">
        <f t="shared" ref="G191" si="84">D191*F191</f>
        <v>0</v>
      </c>
      <c r="H191" s="10" t="e">
        <f>G191/G$215</f>
        <v>#DIV/0!</v>
      </c>
      <c r="I191" s="10" t="e">
        <f>G191/G$217</f>
        <v>#DIV/0!</v>
      </c>
    </row>
    <row r="192" spans="1:9" ht="45" x14ac:dyDescent="0.25">
      <c r="A192" s="44">
        <v>87257</v>
      </c>
      <c r="B192" s="44" t="s">
        <v>111</v>
      </c>
      <c r="C192" s="14" t="s">
        <v>130</v>
      </c>
      <c r="D192" s="40">
        <v>120</v>
      </c>
      <c r="E192" s="44" t="s">
        <v>14</v>
      </c>
      <c r="F192" s="39"/>
      <c r="G192" s="9">
        <f t="shared" ref="G192:G194" si="85">D192*F192</f>
        <v>0</v>
      </c>
      <c r="H192" s="10" t="e">
        <f>G192/G$215</f>
        <v>#DIV/0!</v>
      </c>
      <c r="I192" s="10" t="e">
        <f>G192/G$217</f>
        <v>#DIV/0!</v>
      </c>
    </row>
    <row r="193" spans="1:9" ht="45" x14ac:dyDescent="0.25">
      <c r="A193" s="44" t="s">
        <v>120</v>
      </c>
      <c r="B193" s="44" t="s">
        <v>112</v>
      </c>
      <c r="C193" s="14" t="s">
        <v>121</v>
      </c>
      <c r="D193" s="40">
        <v>155</v>
      </c>
      <c r="E193" s="44" t="s">
        <v>14</v>
      </c>
      <c r="F193" s="39"/>
      <c r="G193" s="9">
        <f t="shared" si="85"/>
        <v>0</v>
      </c>
      <c r="H193" s="10" t="e">
        <f>G193/G$215</f>
        <v>#DIV/0!</v>
      </c>
      <c r="I193" s="10" t="e">
        <f>G193/G$217</f>
        <v>#DIV/0!</v>
      </c>
    </row>
    <row r="194" spans="1:9" ht="30" x14ac:dyDescent="0.25">
      <c r="A194" s="44">
        <v>86895</v>
      </c>
      <c r="B194" s="44" t="s">
        <v>191</v>
      </c>
      <c r="C194" s="14" t="s">
        <v>124</v>
      </c>
      <c r="D194" s="40">
        <v>11</v>
      </c>
      <c r="E194" s="44" t="s">
        <v>67</v>
      </c>
      <c r="F194" s="39"/>
      <c r="G194" s="9">
        <f t="shared" si="85"/>
        <v>0</v>
      </c>
      <c r="H194" s="10" t="e">
        <f>G194/G$215</f>
        <v>#DIV/0!</v>
      </c>
      <c r="I194" s="10" t="e">
        <f>G194/G$217</f>
        <v>#DIV/0!</v>
      </c>
    </row>
    <row r="195" spans="1:9" ht="15.75" x14ac:dyDescent="0.25">
      <c r="A195" s="60"/>
      <c r="B195" s="60"/>
      <c r="C195" s="60"/>
      <c r="D195" s="60"/>
      <c r="E195" s="60"/>
      <c r="F195" s="16" t="s">
        <v>128</v>
      </c>
      <c r="G195" s="43">
        <f>SUM(G188:G189,G191:G194)</f>
        <v>0</v>
      </c>
      <c r="H195" s="6" t="e">
        <f>G195/G$215</f>
        <v>#DIV/0!</v>
      </c>
      <c r="I195" s="6" t="e">
        <f>G195/G$217</f>
        <v>#DIV/0!</v>
      </c>
    </row>
    <row r="196" spans="1:9" s="20" customFormat="1" ht="31.5" x14ac:dyDescent="0.25">
      <c r="A196" s="35" t="s">
        <v>2</v>
      </c>
      <c r="B196" s="36">
        <v>16</v>
      </c>
      <c r="C196" s="56" t="s">
        <v>127</v>
      </c>
      <c r="D196" s="56"/>
      <c r="E196" s="56"/>
      <c r="F196" s="56"/>
      <c r="G196" s="56"/>
      <c r="H196" s="56"/>
      <c r="I196" s="56"/>
    </row>
    <row r="197" spans="1:9" ht="45" x14ac:dyDescent="0.25">
      <c r="A197" s="44">
        <v>86931</v>
      </c>
      <c r="B197" s="44" t="s">
        <v>192</v>
      </c>
      <c r="C197" s="14" t="s">
        <v>113</v>
      </c>
      <c r="D197" s="40">
        <v>15</v>
      </c>
      <c r="E197" s="44" t="s">
        <v>67</v>
      </c>
      <c r="F197" s="39"/>
      <c r="G197" s="9">
        <f t="shared" ref="G197:G204" si="86">D197*F197</f>
        <v>0</v>
      </c>
      <c r="H197" s="10" t="e">
        <f t="shared" ref="H197:H205" si="87">G197/G$215</f>
        <v>#DIV/0!</v>
      </c>
      <c r="I197" s="10" t="e">
        <f t="shared" ref="I197:I205" si="88">G197/G$217</f>
        <v>#DIV/0!</v>
      </c>
    </row>
    <row r="198" spans="1:9" ht="45" x14ac:dyDescent="0.25">
      <c r="A198" s="44" t="s">
        <v>114</v>
      </c>
      <c r="B198" s="44" t="s">
        <v>193</v>
      </c>
      <c r="C198" s="14" t="s">
        <v>115</v>
      </c>
      <c r="D198" s="40">
        <v>11</v>
      </c>
      <c r="E198" s="44" t="s">
        <v>67</v>
      </c>
      <c r="F198" s="39"/>
      <c r="G198" s="9">
        <f t="shared" si="86"/>
        <v>0</v>
      </c>
      <c r="H198" s="10" t="e">
        <f t="shared" si="87"/>
        <v>#DIV/0!</v>
      </c>
      <c r="I198" s="10" t="e">
        <f t="shared" si="88"/>
        <v>#DIV/0!</v>
      </c>
    </row>
    <row r="199" spans="1:9" ht="30" x14ac:dyDescent="0.25">
      <c r="A199" s="44">
        <v>9535</v>
      </c>
      <c r="B199" s="44" t="s">
        <v>194</v>
      </c>
      <c r="C199" s="14" t="s">
        <v>117</v>
      </c>
      <c r="D199" s="40">
        <v>7</v>
      </c>
      <c r="E199" s="44" t="s">
        <v>67</v>
      </c>
      <c r="F199" s="39"/>
      <c r="G199" s="9">
        <f t="shared" si="86"/>
        <v>0</v>
      </c>
      <c r="H199" s="10" t="e">
        <f t="shared" si="87"/>
        <v>#DIV/0!</v>
      </c>
      <c r="I199" s="10" t="e">
        <f t="shared" si="88"/>
        <v>#DIV/0!</v>
      </c>
    </row>
    <row r="200" spans="1:9" ht="60" x14ac:dyDescent="0.25">
      <c r="A200" s="44">
        <v>95472</v>
      </c>
      <c r="B200" s="44" t="s">
        <v>195</v>
      </c>
      <c r="C200" s="14" t="s">
        <v>118</v>
      </c>
      <c r="D200" s="40">
        <v>2</v>
      </c>
      <c r="E200" s="44" t="s">
        <v>67</v>
      </c>
      <c r="F200" s="39"/>
      <c r="G200" s="9">
        <f t="shared" si="86"/>
        <v>0</v>
      </c>
      <c r="H200" s="10" t="e">
        <f t="shared" si="87"/>
        <v>#DIV/0!</v>
      </c>
      <c r="I200" s="10" t="e">
        <f t="shared" si="88"/>
        <v>#DIV/0!</v>
      </c>
    </row>
    <row r="201" spans="1:9" ht="45" x14ac:dyDescent="0.25">
      <c r="A201" s="44">
        <v>94569</v>
      </c>
      <c r="B201" s="44" t="s">
        <v>196</v>
      </c>
      <c r="C201" s="14" t="s">
        <v>119</v>
      </c>
      <c r="D201" s="40">
        <v>19</v>
      </c>
      <c r="E201" s="44" t="s">
        <v>14</v>
      </c>
      <c r="F201" s="39"/>
      <c r="G201" s="9">
        <f t="shared" si="86"/>
        <v>0</v>
      </c>
      <c r="H201" s="10" t="e">
        <f t="shared" si="87"/>
        <v>#DIV/0!</v>
      </c>
      <c r="I201" s="10" t="e">
        <f t="shared" si="88"/>
        <v>#DIV/0!</v>
      </c>
    </row>
    <row r="202" spans="1:9" ht="30" x14ac:dyDescent="0.25">
      <c r="A202" s="44">
        <v>91341</v>
      </c>
      <c r="B202" s="44" t="s">
        <v>221</v>
      </c>
      <c r="C202" s="14" t="s">
        <v>310</v>
      </c>
      <c r="D202" s="40">
        <v>4</v>
      </c>
      <c r="E202" s="44" t="s">
        <v>14</v>
      </c>
      <c r="F202" s="39"/>
      <c r="G202" s="9">
        <f t="shared" si="86"/>
        <v>0</v>
      </c>
      <c r="H202" s="10" t="e">
        <f t="shared" si="87"/>
        <v>#DIV/0!</v>
      </c>
      <c r="I202" s="10" t="e">
        <f t="shared" si="88"/>
        <v>#DIV/0!</v>
      </c>
    </row>
    <row r="203" spans="1:9" ht="30" x14ac:dyDescent="0.25">
      <c r="A203" s="44">
        <v>86901</v>
      </c>
      <c r="B203" s="44" t="s">
        <v>222</v>
      </c>
      <c r="C203" s="14" t="s">
        <v>125</v>
      </c>
      <c r="D203" s="40">
        <v>9</v>
      </c>
      <c r="E203" s="44" t="s">
        <v>67</v>
      </c>
      <c r="F203" s="39"/>
      <c r="G203" s="9">
        <f t="shared" si="86"/>
        <v>0</v>
      </c>
      <c r="H203" s="10" t="e">
        <f t="shared" si="87"/>
        <v>#DIV/0!</v>
      </c>
      <c r="I203" s="10" t="e">
        <f t="shared" si="88"/>
        <v>#DIV/0!</v>
      </c>
    </row>
    <row r="204" spans="1:9" ht="30" x14ac:dyDescent="0.25">
      <c r="A204" s="44">
        <v>86906</v>
      </c>
      <c r="B204" s="44" t="s">
        <v>223</v>
      </c>
      <c r="C204" s="14" t="s">
        <v>126</v>
      </c>
      <c r="D204" s="40">
        <v>9</v>
      </c>
      <c r="E204" s="44" t="s">
        <v>67</v>
      </c>
      <c r="F204" s="39"/>
      <c r="G204" s="9">
        <f t="shared" si="86"/>
        <v>0</v>
      </c>
      <c r="H204" s="10" t="e">
        <f t="shared" si="87"/>
        <v>#DIV/0!</v>
      </c>
      <c r="I204" s="10" t="e">
        <f t="shared" si="88"/>
        <v>#DIV/0!</v>
      </c>
    </row>
    <row r="205" spans="1:9" ht="15.75" x14ac:dyDescent="0.25">
      <c r="A205" s="60"/>
      <c r="B205" s="60"/>
      <c r="C205" s="60"/>
      <c r="D205" s="60"/>
      <c r="E205" s="60"/>
      <c r="F205" s="16" t="s">
        <v>253</v>
      </c>
      <c r="G205" s="43">
        <f>SUM(G197:G204)</f>
        <v>0</v>
      </c>
      <c r="H205" s="6" t="e">
        <f t="shared" si="87"/>
        <v>#DIV/0!</v>
      </c>
      <c r="I205" s="6" t="e">
        <f t="shared" si="88"/>
        <v>#DIV/0!</v>
      </c>
    </row>
    <row r="206" spans="1:9" s="20" customFormat="1" ht="31.5" x14ac:dyDescent="0.25">
      <c r="A206" s="35" t="s">
        <v>2</v>
      </c>
      <c r="B206" s="36">
        <v>17</v>
      </c>
      <c r="C206" s="56" t="s">
        <v>56</v>
      </c>
      <c r="D206" s="56"/>
      <c r="E206" s="56"/>
      <c r="F206" s="56"/>
      <c r="G206" s="56"/>
      <c r="H206" s="56"/>
      <c r="I206" s="56"/>
    </row>
    <row r="207" spans="1:9" ht="15.75" x14ac:dyDescent="0.25">
      <c r="A207" s="61"/>
      <c r="B207" s="61"/>
      <c r="C207" s="37" t="s">
        <v>74</v>
      </c>
      <c r="D207" s="59"/>
      <c r="E207" s="59"/>
      <c r="F207" s="59"/>
      <c r="G207" s="59"/>
      <c r="H207" s="59"/>
      <c r="I207" s="59"/>
    </row>
    <row r="208" spans="1:9" x14ac:dyDescent="0.25">
      <c r="A208" s="44">
        <v>9537</v>
      </c>
      <c r="B208" s="44" t="s">
        <v>224</v>
      </c>
      <c r="C208" s="14" t="s">
        <v>76</v>
      </c>
      <c r="D208" s="40">
        <v>2500</v>
      </c>
      <c r="E208" s="44" t="s">
        <v>14</v>
      </c>
      <c r="F208" s="39"/>
      <c r="G208" s="9">
        <f>D208*F208</f>
        <v>0</v>
      </c>
      <c r="H208" s="10" t="e">
        <f>G208/G$215</f>
        <v>#DIV/0!</v>
      </c>
      <c r="I208" s="10" t="e">
        <f>G208/G$217</f>
        <v>#DIV/0!</v>
      </c>
    </row>
    <row r="209" spans="1:14" ht="15.75" x14ac:dyDescent="0.25">
      <c r="A209" s="61"/>
      <c r="B209" s="61"/>
      <c r="C209" s="37" t="s">
        <v>75</v>
      </c>
      <c r="D209" s="59"/>
      <c r="E209" s="59"/>
      <c r="F209" s="59"/>
      <c r="G209" s="59"/>
      <c r="H209" s="59"/>
      <c r="I209" s="59"/>
    </row>
    <row r="210" spans="1:14" ht="90" x14ac:dyDescent="0.25">
      <c r="A210" s="44" t="s">
        <v>78</v>
      </c>
      <c r="B210" s="47" t="s">
        <v>225</v>
      </c>
      <c r="C210" s="11" t="s">
        <v>241</v>
      </c>
      <c r="D210" s="40">
        <v>120</v>
      </c>
      <c r="E210" s="44" t="s">
        <v>14</v>
      </c>
      <c r="F210" s="50"/>
      <c r="G210" s="9">
        <f t="shared" ref="G210" si="89">D210*F210</f>
        <v>0</v>
      </c>
      <c r="H210" s="10" t="e">
        <f>G210/G$215</f>
        <v>#DIV/0!</v>
      </c>
      <c r="I210" s="10" t="e">
        <f>G210/G$217</f>
        <v>#DIV/0!</v>
      </c>
    </row>
    <row r="211" spans="1:14" ht="15.75" x14ac:dyDescent="0.25">
      <c r="A211" s="61"/>
      <c r="B211" s="61"/>
      <c r="C211" s="37" t="s">
        <v>181</v>
      </c>
      <c r="D211" s="59"/>
      <c r="E211" s="59"/>
      <c r="F211" s="59"/>
      <c r="G211" s="59"/>
      <c r="H211" s="59"/>
      <c r="I211" s="59"/>
    </row>
    <row r="212" spans="1:14" ht="90" x14ac:dyDescent="0.25">
      <c r="A212" s="44" t="s">
        <v>78</v>
      </c>
      <c r="B212" s="47" t="s">
        <v>226</v>
      </c>
      <c r="C212" s="11" t="s">
        <v>291</v>
      </c>
      <c r="D212" s="49">
        <v>120</v>
      </c>
      <c r="E212" s="44" t="s">
        <v>14</v>
      </c>
      <c r="F212" s="50"/>
      <c r="G212" s="12">
        <f>F212*D212</f>
        <v>0</v>
      </c>
      <c r="H212" s="10" t="e">
        <f>G212/G$215</f>
        <v>#DIV/0!</v>
      </c>
      <c r="I212" s="10" t="e">
        <f>G212/G$217</f>
        <v>#DIV/0!</v>
      </c>
    </row>
    <row r="213" spans="1:14" ht="30" x14ac:dyDescent="0.25">
      <c r="A213" s="44" t="s">
        <v>78</v>
      </c>
      <c r="B213" s="47" t="s">
        <v>257</v>
      </c>
      <c r="C213" s="11" t="s">
        <v>133</v>
      </c>
      <c r="D213" s="49">
        <v>2</v>
      </c>
      <c r="E213" s="47" t="s">
        <v>67</v>
      </c>
      <c r="F213" s="12"/>
      <c r="G213" s="12">
        <f>D213*F213</f>
        <v>0</v>
      </c>
      <c r="H213" s="31" t="e">
        <f>G213/G$215</f>
        <v>#DIV/0!</v>
      </c>
      <c r="I213" s="31" t="e">
        <f>G213/G$217</f>
        <v>#DIV/0!</v>
      </c>
    </row>
    <row r="214" spans="1:14" ht="15.75" x14ac:dyDescent="0.25">
      <c r="A214" s="64"/>
      <c r="B214" s="64"/>
      <c r="C214" s="64"/>
      <c r="D214" s="64"/>
      <c r="E214" s="64"/>
      <c r="F214" s="16" t="s">
        <v>254</v>
      </c>
      <c r="G214" s="43">
        <f>SUM(G208,G210,G212:G213)</f>
        <v>0</v>
      </c>
      <c r="H214" s="6" t="e">
        <f>G214/G$215</f>
        <v>#DIV/0!</v>
      </c>
      <c r="I214" s="6" t="e">
        <f>G214/G$217</f>
        <v>#DIV/0!</v>
      </c>
    </row>
    <row r="215" spans="1:14" ht="15.75" x14ac:dyDescent="0.25">
      <c r="A215" s="65"/>
      <c r="B215" s="65"/>
      <c r="C215" s="65"/>
      <c r="D215" s="65"/>
      <c r="E215" s="65"/>
      <c r="F215" s="16" t="s">
        <v>301</v>
      </c>
      <c r="G215" s="43">
        <f>SUM(G128,G132,G139,G142,G185,G195,G205,G214)</f>
        <v>0</v>
      </c>
      <c r="H215" s="10"/>
      <c r="I215" s="6" t="e">
        <f>G215/G$217</f>
        <v>#DIV/0!</v>
      </c>
    </row>
    <row r="216" spans="1:14" ht="15.75" customHeight="1" x14ac:dyDescent="0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14" s="24" customFormat="1" ht="15.75" x14ac:dyDescent="0.25">
      <c r="A217" s="63" t="s">
        <v>307</v>
      </c>
      <c r="B217" s="63"/>
      <c r="C217" s="63"/>
      <c r="D217" s="63"/>
      <c r="E217" s="63"/>
      <c r="F217" s="63"/>
      <c r="G217" s="18">
        <f>SUM(G118,G215)</f>
        <v>0</v>
      </c>
      <c r="H217" s="33"/>
      <c r="I217" s="6" t="e">
        <f>I118+I215</f>
        <v>#DIV/0!</v>
      </c>
    </row>
    <row r="218" spans="1:14" x14ac:dyDescent="0.25">
      <c r="A218" s="3"/>
      <c r="B218" s="3"/>
      <c r="C218" s="4"/>
      <c r="D218" s="25"/>
    </row>
    <row r="219" spans="1:14" x14ac:dyDescent="0.25">
      <c r="A219" s="3"/>
      <c r="B219" s="3"/>
      <c r="C219" s="4"/>
      <c r="D219" s="25"/>
    </row>
    <row r="220" spans="1:14" x14ac:dyDescent="0.25">
      <c r="A220" s="3"/>
      <c r="B220" s="3"/>
      <c r="C220" s="4"/>
      <c r="D220" s="25"/>
    </row>
    <row r="221" spans="1:14" x14ac:dyDescent="0.25">
      <c r="A221" s="3"/>
      <c r="B221" s="3"/>
      <c r="C221" s="4"/>
      <c r="D221" s="25"/>
      <c r="J221" s="26"/>
      <c r="K221" s="26"/>
      <c r="L221" s="26"/>
      <c r="M221" s="26"/>
      <c r="N221" s="26"/>
    </row>
    <row r="222" spans="1:14" ht="15.75" x14ac:dyDescent="0.25">
      <c r="A222" s="3"/>
      <c r="B222" s="3"/>
      <c r="C222" s="4"/>
      <c r="D222" s="25"/>
      <c r="J222" s="26"/>
      <c r="K222" s="32"/>
      <c r="L222" s="26"/>
      <c r="M222" s="26"/>
      <c r="N222" s="26"/>
    </row>
    <row r="223" spans="1:14" x14ac:dyDescent="0.25">
      <c r="A223" s="3"/>
      <c r="B223" s="3"/>
      <c r="C223" s="4"/>
      <c r="D223" s="25"/>
      <c r="J223" s="26"/>
      <c r="K223" s="26"/>
      <c r="L223" s="26"/>
      <c r="M223" s="26"/>
      <c r="N223" s="26"/>
    </row>
    <row r="224" spans="1:14" x14ac:dyDescent="0.25">
      <c r="A224" s="5"/>
      <c r="B224" s="26"/>
      <c r="C224" s="4"/>
      <c r="D224" s="25"/>
      <c r="J224" s="26"/>
      <c r="K224" s="26"/>
      <c r="L224" s="26"/>
      <c r="M224" s="26"/>
      <c r="N224" s="26"/>
    </row>
    <row r="225" spans="1:14" x14ac:dyDescent="0.25">
      <c r="A225" s="26"/>
      <c r="B225" s="26"/>
      <c r="C225" s="26"/>
      <c r="D225" s="25"/>
      <c r="J225" s="26"/>
      <c r="K225" s="26"/>
      <c r="L225" s="26"/>
      <c r="M225" s="26"/>
      <c r="N225" s="26"/>
    </row>
    <row r="226" spans="1:14" x14ac:dyDescent="0.25">
      <c r="A226" s="26"/>
      <c r="B226" s="26"/>
      <c r="C226" s="26"/>
      <c r="D226" s="25"/>
      <c r="H226" s="21"/>
      <c r="I226" s="21"/>
    </row>
  </sheetData>
  <mergeCells count="102">
    <mergeCell ref="A1:I1"/>
    <mergeCell ref="H190:I190"/>
    <mergeCell ref="H187:I187"/>
    <mergeCell ref="A103:B103"/>
    <mergeCell ref="D103:I103"/>
    <mergeCell ref="A30:B30"/>
    <mergeCell ref="D30:I30"/>
    <mergeCell ref="A190:B190"/>
    <mergeCell ref="D211:I211"/>
    <mergeCell ref="D207:I207"/>
    <mergeCell ref="D144:I144"/>
    <mergeCell ref="A121:A122"/>
    <mergeCell ref="C121:C122"/>
    <mergeCell ref="D121:D122"/>
    <mergeCell ref="E121:E122"/>
    <mergeCell ref="D38:I38"/>
    <mergeCell ref="A209:B209"/>
    <mergeCell ref="D209:I209"/>
    <mergeCell ref="D53:I53"/>
    <mergeCell ref="D74:I74"/>
    <mergeCell ref="D106:I106"/>
    <mergeCell ref="F121:G121"/>
    <mergeCell ref="D111:I111"/>
    <mergeCell ref="D115:I115"/>
    <mergeCell ref="H2:I2"/>
    <mergeCell ref="A115:B115"/>
    <mergeCell ref="A111:B111"/>
    <mergeCell ref="A106:B106"/>
    <mergeCell ref="A74:B74"/>
    <mergeCell ref="A53:B53"/>
    <mergeCell ref="A46:B46"/>
    <mergeCell ref="A38:B38"/>
    <mergeCell ref="A117:E118"/>
    <mergeCell ref="D46:I46"/>
    <mergeCell ref="A86:E86"/>
    <mergeCell ref="C87:I87"/>
    <mergeCell ref="A109:E109"/>
    <mergeCell ref="A101:E101"/>
    <mergeCell ref="C102:I102"/>
    <mergeCell ref="A9:E9"/>
    <mergeCell ref="C29:I29"/>
    <mergeCell ref="A28:E28"/>
    <mergeCell ref="C10:I10"/>
    <mergeCell ref="C17:I17"/>
    <mergeCell ref="C26:I26"/>
    <mergeCell ref="A25:E25"/>
    <mergeCell ref="A16:E16"/>
    <mergeCell ref="A60:B60"/>
    <mergeCell ref="A216:I216"/>
    <mergeCell ref="A207:B207"/>
    <mergeCell ref="A217:F217"/>
    <mergeCell ref="A214:E214"/>
    <mergeCell ref="A215:E215"/>
    <mergeCell ref="D166:I166"/>
    <mergeCell ref="D190:G190"/>
    <mergeCell ref="D187:G187"/>
    <mergeCell ref="A211:B211"/>
    <mergeCell ref="D178:I178"/>
    <mergeCell ref="A187:B187"/>
    <mergeCell ref="A166:B166"/>
    <mergeCell ref="A178:B178"/>
    <mergeCell ref="C196:I196"/>
    <mergeCell ref="A170:B170"/>
    <mergeCell ref="A142:E142"/>
    <mergeCell ref="A139:E139"/>
    <mergeCell ref="D152:I152"/>
    <mergeCell ref="D159:I159"/>
    <mergeCell ref="C93:I93"/>
    <mergeCell ref="A128:E128"/>
    <mergeCell ref="C110:I110"/>
    <mergeCell ref="A159:B159"/>
    <mergeCell ref="A152:B152"/>
    <mergeCell ref="A144:B144"/>
    <mergeCell ref="A113:B113"/>
    <mergeCell ref="D113:I113"/>
    <mergeCell ref="A119:I119"/>
    <mergeCell ref="B120:I120"/>
    <mergeCell ref="B121:B122"/>
    <mergeCell ref="D60:I60"/>
    <mergeCell ref="B2:B3"/>
    <mergeCell ref="A2:A3"/>
    <mergeCell ref="F2:G2"/>
    <mergeCell ref="H121:I121"/>
    <mergeCell ref="C123:I123"/>
    <mergeCell ref="A92:E92"/>
    <mergeCell ref="C206:I206"/>
    <mergeCell ref="C186:I186"/>
    <mergeCell ref="C4:I4"/>
    <mergeCell ref="E2:E3"/>
    <mergeCell ref="D2:D3"/>
    <mergeCell ref="C2:C3"/>
    <mergeCell ref="D170:I170"/>
    <mergeCell ref="A185:E185"/>
    <mergeCell ref="A195:E195"/>
    <mergeCell ref="A205:E205"/>
    <mergeCell ref="C129:I129"/>
    <mergeCell ref="C133:I133"/>
    <mergeCell ref="C140:I140"/>
    <mergeCell ref="C143:I143"/>
    <mergeCell ref="A66:B66"/>
    <mergeCell ref="D66:I66"/>
    <mergeCell ref="A132:E132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42" fitToHeight="0" orientation="portrait" r:id="rId1"/>
  <headerFooter>
    <oddFooter>&amp;C&amp;"Arial,Normal"&amp;20Página &amp;P de &amp;N</oddFooter>
  </headerFooter>
  <rowBreaks count="3" manualBreakCount="3">
    <brk id="62" max="8" man="1"/>
    <brk id="119" max="8" man="1"/>
    <brk id="1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ESTIMATIVA</vt:lpstr>
      <vt:lpstr>'PLANILHA ESTIMATIVA'!Area_de_impressao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Souza</dc:creator>
  <cp:lastModifiedBy>Rodrigo Souza</cp:lastModifiedBy>
  <cp:lastPrinted>2018-04-16T15:39:37Z</cp:lastPrinted>
  <dcterms:created xsi:type="dcterms:W3CDTF">2017-08-29T14:04:03Z</dcterms:created>
  <dcterms:modified xsi:type="dcterms:W3CDTF">2018-07-06T14:39:26Z</dcterms:modified>
</cp:coreProperties>
</file>