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OE\PREVENÇÃO E COMBATE A INCÊNDIO DOS EDIFÍCIOS\PROJETO CORPO DE BOMBEIROS\05_IMPLANTAÇÃO\ETAPA 01\04_PLANILHA ESTIMATIVA DE CUSTOS\"/>
    </mc:Choice>
  </mc:AlternateContent>
  <xr:revisionPtr revIDLastSave="0" documentId="13_ncr:1_{9B8B6D87-D6AF-4374-9548-241F3B299CA3}" xr6:coauthVersionLast="46" xr6:coauthVersionMax="46" xr10:uidLastSave="{00000000-0000-0000-0000-000000000000}"/>
  <bookViews>
    <workbookView xWindow="-120" yWindow="-120" windowWidth="29040" windowHeight="17790" xr2:uid="{D8A49D9A-F391-4ADC-83E1-B24E722CAF12}"/>
  </bookViews>
  <sheets>
    <sheet name="PLANILHA DE OBRA" sheetId="1" r:id="rId1"/>
  </sheets>
  <definedNames>
    <definedName name="_xlnm.Print_Area" localSheetId="0">'PLANILHA DE OBRA'!$A$1:$K$186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2" i="1" l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3" i="1"/>
  <c r="H162" i="1"/>
  <c r="H161" i="1"/>
  <c r="H154" i="1"/>
  <c r="H149" i="1"/>
  <c r="H148" i="1"/>
  <c r="H147" i="1"/>
  <c r="H146" i="1"/>
  <c r="H145" i="1"/>
  <c r="H144" i="1"/>
  <c r="H143" i="1"/>
  <c r="H142" i="1"/>
  <c r="H141" i="1"/>
  <c r="H140" i="1"/>
  <c r="H139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89" i="1"/>
  <c r="H88" i="1"/>
  <c r="H87" i="1"/>
  <c r="H86" i="1"/>
  <c r="H85" i="1"/>
  <c r="H84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6" i="1"/>
  <c r="H15" i="1"/>
  <c r="H14" i="1"/>
  <c r="H13" i="1"/>
  <c r="H12" i="1"/>
  <c r="H7" i="1"/>
  <c r="I24" i="1" l="1"/>
  <c r="I25" i="1"/>
  <c r="I23" i="1"/>
  <c r="I120" i="1"/>
  <c r="I119" i="1"/>
  <c r="I118" i="1"/>
  <c r="I117" i="1"/>
  <c r="I58" i="1" l="1"/>
  <c r="F38" i="1" l="1"/>
  <c r="F39" i="1" s="1"/>
  <c r="F41" i="1"/>
  <c r="I39" i="1" l="1"/>
  <c r="I38" i="1"/>
  <c r="F51" i="1" l="1"/>
  <c r="I50" i="1"/>
  <c r="I49" i="1"/>
  <c r="F45" i="1"/>
  <c r="F47" i="1" s="1"/>
  <c r="I44" i="1"/>
  <c r="I163" i="1"/>
  <c r="I162" i="1"/>
  <c r="I161" i="1"/>
  <c r="I7" i="1"/>
  <c r="H6" i="1"/>
  <c r="I6" i="1" s="1"/>
  <c r="F113" i="1"/>
  <c r="F105" i="1"/>
  <c r="I51" i="1" l="1"/>
  <c r="I113" i="1"/>
  <c r="F48" i="1"/>
  <c r="I48" i="1" s="1"/>
  <c r="I47" i="1"/>
  <c r="I45" i="1"/>
  <c r="F46" i="1"/>
  <c r="I46" i="1" s="1"/>
  <c r="I105" i="1"/>
  <c r="I8" i="1"/>
  <c r="I174" i="1" l="1"/>
  <c r="I173" i="1"/>
  <c r="I172" i="1"/>
  <c r="I169" i="1"/>
  <c r="I168" i="1"/>
  <c r="I167" i="1"/>
  <c r="I166" i="1"/>
  <c r="F177" i="1"/>
  <c r="F176" i="1"/>
  <c r="F175" i="1"/>
  <c r="F171" i="1"/>
  <c r="F170" i="1"/>
  <c r="I100" i="1"/>
  <c r="I99" i="1"/>
  <c r="I57" i="1"/>
  <c r="I70" i="1"/>
  <c r="I67" i="1"/>
  <c r="I66" i="1"/>
  <c r="I65" i="1"/>
  <c r="I64" i="1"/>
  <c r="I63" i="1"/>
  <c r="I62" i="1"/>
  <c r="I175" i="1" l="1"/>
  <c r="I176" i="1"/>
  <c r="I171" i="1"/>
  <c r="I177" i="1"/>
  <c r="I68" i="1"/>
  <c r="I170" i="1"/>
  <c r="I69" i="1"/>
  <c r="I75" i="1"/>
  <c r="I74" i="1"/>
  <c r="I72" i="1"/>
  <c r="I71" i="1"/>
  <c r="I111" i="1"/>
  <c r="I112" i="1"/>
  <c r="I103" i="1"/>
  <c r="I104" i="1"/>
  <c r="I106" i="1"/>
  <c r="I107" i="1"/>
  <c r="I108" i="1"/>
  <c r="I109" i="1"/>
  <c r="I110" i="1"/>
  <c r="I178" i="1" l="1"/>
  <c r="I76" i="1"/>
  <c r="I78" i="1"/>
  <c r="I77" i="1"/>
  <c r="I73" i="1"/>
  <c r="F130" i="1"/>
  <c r="F134" i="1"/>
  <c r="F133" i="1"/>
  <c r="F132" i="1"/>
  <c r="F131" i="1"/>
  <c r="I131" i="1" s="1"/>
  <c r="I79" i="1" l="1"/>
  <c r="I134" i="1"/>
  <c r="I132" i="1"/>
  <c r="I133" i="1"/>
  <c r="F37" i="1"/>
  <c r="I32" i="1"/>
  <c r="I31" i="1"/>
  <c r="I37" i="1" l="1"/>
  <c r="F143" i="1" l="1"/>
  <c r="F96" i="1" l="1"/>
  <c r="I182" i="1" l="1"/>
  <c r="I183" i="1" s="1"/>
  <c r="I154" i="1"/>
  <c r="I149" i="1"/>
  <c r="I148" i="1"/>
  <c r="I147" i="1"/>
  <c r="I146" i="1"/>
  <c r="I145" i="1"/>
  <c r="I144" i="1"/>
  <c r="I143" i="1"/>
  <c r="I142" i="1"/>
  <c r="I141" i="1"/>
  <c r="I140" i="1"/>
  <c r="I139" i="1"/>
  <c r="I129" i="1"/>
  <c r="I130" i="1"/>
  <c r="I128" i="1"/>
  <c r="I127" i="1"/>
  <c r="I126" i="1"/>
  <c r="I125" i="1"/>
  <c r="I123" i="1"/>
  <c r="I122" i="1"/>
  <c r="I121" i="1"/>
  <c r="I116" i="1"/>
  <c r="I114" i="1"/>
  <c r="I102" i="1"/>
  <c r="I101" i="1"/>
  <c r="I98" i="1"/>
  <c r="I97" i="1"/>
  <c r="I95" i="1"/>
  <c r="I94" i="1"/>
  <c r="I89" i="1"/>
  <c r="I86" i="1"/>
  <c r="I85" i="1"/>
  <c r="I84" i="1"/>
  <c r="I59" i="1"/>
  <c r="I60" i="1"/>
  <c r="I61" i="1"/>
  <c r="I28" i="1"/>
  <c r="I41" i="1"/>
  <c r="I40" i="1"/>
  <c r="I42" i="1"/>
  <c r="I36" i="1"/>
  <c r="I35" i="1"/>
  <c r="I34" i="1"/>
  <c r="I33" i="1"/>
  <c r="I30" i="1"/>
  <c r="I29" i="1"/>
  <c r="I27" i="1"/>
  <c r="I26" i="1"/>
  <c r="I22" i="1"/>
  <c r="I21" i="1"/>
  <c r="I16" i="1"/>
  <c r="I15" i="1"/>
  <c r="I13" i="1"/>
  <c r="I12" i="1"/>
  <c r="I53" i="1" l="1"/>
  <c r="I115" i="1"/>
  <c r="I155" i="1"/>
  <c r="I87" i="1"/>
  <c r="I124" i="1"/>
  <c r="I14" i="1"/>
  <c r="I96" i="1"/>
  <c r="I88" i="1"/>
  <c r="I150" i="1"/>
  <c r="I80" i="1"/>
  <c r="I17" i="1" l="1"/>
  <c r="I135" i="1"/>
  <c r="I90" i="1"/>
  <c r="I185" i="1" l="1"/>
  <c r="J23" i="1" l="1"/>
  <c r="J25" i="1"/>
  <c r="J24" i="1"/>
  <c r="J117" i="1"/>
  <c r="J118" i="1"/>
  <c r="J119" i="1"/>
  <c r="J120" i="1"/>
  <c r="J58" i="1"/>
  <c r="J38" i="1"/>
  <c r="J39" i="1"/>
  <c r="J113" i="1"/>
  <c r="J44" i="1"/>
  <c r="J51" i="1"/>
  <c r="J49" i="1"/>
  <c r="J50" i="1"/>
  <c r="J47" i="1"/>
  <c r="J45" i="1"/>
  <c r="J46" i="1"/>
  <c r="J48" i="1"/>
  <c r="J166" i="1"/>
  <c r="J68" i="1"/>
  <c r="J73" i="1"/>
  <c r="J70" i="1"/>
  <c r="J28" i="1"/>
  <c r="J71" i="1"/>
  <c r="J37" i="1"/>
  <c r="J131" i="1"/>
  <c r="J167" i="1"/>
  <c r="J53" i="1"/>
  <c r="J132" i="1"/>
  <c r="J87" i="1"/>
  <c r="J36" i="1"/>
  <c r="J32" i="1"/>
  <c r="J89" i="1"/>
  <c r="J59" i="1"/>
  <c r="J128" i="1"/>
  <c r="J102" i="1"/>
  <c r="J60" i="1"/>
  <c r="J105" i="1"/>
  <c r="J31" i="1"/>
  <c r="J124" i="1"/>
  <c r="J176" i="1"/>
  <c r="J147" i="1"/>
  <c r="J12" i="1"/>
  <c r="J116" i="1"/>
  <c r="J183" i="1"/>
  <c r="J145" i="1"/>
  <c r="J42" i="1"/>
  <c r="J80" i="1"/>
  <c r="J103" i="1"/>
  <c r="J148" i="1"/>
  <c r="J61" i="1"/>
  <c r="J174" i="1"/>
  <c r="J106" i="1"/>
  <c r="J139" i="1"/>
  <c r="J133" i="1"/>
  <c r="J88" i="1"/>
  <c r="J95" i="1"/>
  <c r="J62" i="1"/>
  <c r="J140" i="1"/>
  <c r="J175" i="1"/>
  <c r="J40" i="1"/>
  <c r="J41" i="1"/>
  <c r="J130" i="1"/>
  <c r="J146" i="1"/>
  <c r="J143" i="1"/>
  <c r="J15" i="1"/>
  <c r="J16" i="1"/>
  <c r="J65" i="1"/>
  <c r="J21" i="1"/>
  <c r="J182" i="1"/>
  <c r="J8" i="1"/>
  <c r="J127" i="1"/>
  <c r="J69" i="1"/>
  <c r="J115" i="1"/>
  <c r="J125" i="1"/>
  <c r="J57" i="1"/>
  <c r="J86" i="1"/>
  <c r="J90" i="1"/>
  <c r="J112" i="1"/>
  <c r="J173" i="1"/>
  <c r="J142" i="1"/>
  <c r="J135" i="1"/>
  <c r="J33" i="1"/>
  <c r="J169" i="1"/>
  <c r="J149" i="1"/>
  <c r="J114" i="1"/>
  <c r="J121" i="1"/>
  <c r="J30" i="1"/>
  <c r="J111" i="1"/>
  <c r="J144" i="1"/>
  <c r="J14" i="1"/>
  <c r="J6" i="1"/>
  <c r="J104" i="1"/>
  <c r="J170" i="1"/>
  <c r="J168" i="1"/>
  <c r="J26" i="1"/>
  <c r="J84" i="1"/>
  <c r="J172" i="1"/>
  <c r="J141" i="1"/>
  <c r="J72" i="1"/>
  <c r="J74" i="1"/>
  <c r="J108" i="1"/>
  <c r="J126" i="1"/>
  <c r="J122" i="1"/>
  <c r="J109" i="1"/>
  <c r="J22" i="1"/>
  <c r="J99" i="1"/>
  <c r="J34" i="1"/>
  <c r="J76" i="1"/>
  <c r="J134" i="1"/>
  <c r="J27" i="1"/>
  <c r="J7" i="1"/>
  <c r="J97" i="1"/>
  <c r="J123" i="1"/>
  <c r="J94" i="1"/>
  <c r="J177" i="1"/>
  <c r="J78" i="1"/>
  <c r="J17" i="1"/>
  <c r="J67" i="1"/>
  <c r="J98" i="1"/>
  <c r="J66" i="1"/>
  <c r="J110" i="1"/>
  <c r="J79" i="1"/>
  <c r="J77" i="1"/>
  <c r="J150" i="1"/>
  <c r="J29" i="1"/>
  <c r="J85" i="1"/>
  <c r="J155" i="1"/>
  <c r="J171" i="1"/>
  <c r="J101" i="1"/>
  <c r="J64" i="1"/>
  <c r="J154" i="1"/>
  <c r="J100" i="1"/>
  <c r="J107" i="1"/>
  <c r="J75" i="1"/>
  <c r="J63" i="1"/>
  <c r="J178" i="1"/>
  <c r="J96" i="1"/>
  <c r="J129" i="1"/>
  <c r="J13" i="1"/>
  <c r="J35" i="1"/>
  <c r="J161" i="1"/>
  <c r="J162" i="1"/>
  <c r="J163" i="1"/>
  <c r="J185" i="1" l="1"/>
</calcChain>
</file>

<file path=xl/sharedStrings.xml><?xml version="1.0" encoding="utf-8"?>
<sst xmlns="http://schemas.openxmlformats.org/spreadsheetml/2006/main" count="707" uniqueCount="337">
  <si>
    <t>BDI</t>
  </si>
  <si>
    <t>INSTALAÇÃO DE OBRA</t>
  </si>
  <si>
    <t>Item</t>
  </si>
  <si>
    <t>Código</t>
  </si>
  <si>
    <t>Banco</t>
  </si>
  <si>
    <t>Descrição</t>
  </si>
  <si>
    <t>1.1</t>
  </si>
  <si>
    <t>CPOS</t>
  </si>
  <si>
    <t>m²</t>
  </si>
  <si>
    <t>1.2</t>
  </si>
  <si>
    <t>SINAPI</t>
  </si>
  <si>
    <t>SUBTOTAL</t>
  </si>
  <si>
    <t>2.1</t>
  </si>
  <si>
    <t>SEINFRA</t>
  </si>
  <si>
    <t>2.2</t>
  </si>
  <si>
    <t>2.3</t>
  </si>
  <si>
    <t>2.4</t>
  </si>
  <si>
    <t>m³</t>
  </si>
  <si>
    <t>2.5</t>
  </si>
  <si>
    <t>ORSE</t>
  </si>
  <si>
    <t>EXTINTORES DE INCÊNDIO</t>
  </si>
  <si>
    <t>3.1</t>
  </si>
  <si>
    <t>3.2</t>
  </si>
  <si>
    <t>3.3</t>
  </si>
  <si>
    <t>SUDECAP</t>
  </si>
  <si>
    <t>ABRIGO PARA EXTINTOR INCENDIO CH18 60X40X30 CM</t>
  </si>
  <si>
    <t>3.4</t>
  </si>
  <si>
    <t>3.5</t>
  </si>
  <si>
    <t>EXTINTOR EM CARRETA, CAP. 50KG - PO QUIMICO</t>
  </si>
  <si>
    <t>3.6</t>
  </si>
  <si>
    <t>3.7</t>
  </si>
  <si>
    <t>3.8</t>
  </si>
  <si>
    <t>SINALIZAÇÃO DE EMERGÊNCIA</t>
  </si>
  <si>
    <t>4.1</t>
  </si>
  <si>
    <t>4.2</t>
  </si>
  <si>
    <t>4.3</t>
  </si>
  <si>
    <t>4.4</t>
  </si>
  <si>
    <t>4.5</t>
  </si>
  <si>
    <t>4.6</t>
  </si>
  <si>
    <t>4.7</t>
  </si>
  <si>
    <t>SISTEMA DE HIDRANTES</t>
  </si>
  <si>
    <t>5.1</t>
  </si>
  <si>
    <t>5.2</t>
  </si>
  <si>
    <t>5.3</t>
  </si>
  <si>
    <t>5.4</t>
  </si>
  <si>
    <t>m</t>
  </si>
  <si>
    <t>5.5</t>
  </si>
  <si>
    <t>5.6</t>
  </si>
  <si>
    <t>MANGUEIRA DE INCENDIO, TIPO 2, DE 1 1/2", COMPRIMENTO = 15 M, TECIDO EM FIO DE POLIESTER E TUBO INTERNO EM BORRACHA SINTETICA, COM UNIOES ENGATE RAPIDO</t>
  </si>
  <si>
    <t>MANGUEIRA DE INCENDIO, TIPO 2, DE 2 1/2", COMPRIMENTO = 15 M, TECIDO EM FIO DE POLIESTER E TUBO INTERNO EM BORRACHA SINTETICA, COM UNIOES ENGATE RAPIDO</t>
  </si>
  <si>
    <t>CAEMA</t>
  </si>
  <si>
    <t>FORNECIMENTO E MONTAGEM DE CAVALETE DE RECALQUE EM AÇO GALVANIZADO DIN 2440, DN 65, INCLUSIVE VÁLVULA, REGISTROS E MANÔMETROS</t>
  </si>
  <si>
    <t xml:space="preserve"> 43.10.770 </t>
  </si>
  <si>
    <t>CONJUNTO MOTOR-BOMBA (CENTRÍFUGA) 40 CV, TRIFÁSICO, HMAN= 45 A 75 MCA E Q= 120 A 75 M³/H</t>
  </si>
  <si>
    <t>REDE DE ALARME E DETECÇÃO</t>
  </si>
  <si>
    <t>6.1</t>
  </si>
  <si>
    <t>6.2</t>
  </si>
  <si>
    <t>6.3</t>
  </si>
  <si>
    <t xml:space="preserve"> 50.05.440 </t>
  </si>
  <si>
    <t>PAINEL REPETIDOR DE DETECÇÃO E ALARME DE INCÊNDIO TIPO ENDEREÇÁVEL (AMPLIFICADORA)</t>
  </si>
  <si>
    <t>6.4</t>
  </si>
  <si>
    <t>6.5</t>
  </si>
  <si>
    <t>6.6</t>
  </si>
  <si>
    <t>6.7</t>
  </si>
  <si>
    <t>MÓDULO DE CONTROLE DE SIRENE</t>
  </si>
  <si>
    <t>6.8</t>
  </si>
  <si>
    <t>6.9</t>
  </si>
  <si>
    <t>6.10</t>
  </si>
  <si>
    <t>6.11</t>
  </si>
  <si>
    <t>6.12</t>
  </si>
  <si>
    <t>6.13</t>
  </si>
  <si>
    <t>6.14</t>
  </si>
  <si>
    <t>kg</t>
  </si>
  <si>
    <t xml:space="preserve">SISTEMA DE GAS </t>
  </si>
  <si>
    <t>FDE</t>
  </si>
  <si>
    <t xml:space="preserve"> 9895 </t>
  </si>
  <si>
    <t>SERVIÇOS COMPLEMENTARES</t>
  </si>
  <si>
    <t xml:space="preserve">DOCUMENTAÇÃO "AS BUILT" </t>
  </si>
  <si>
    <t>TOTAL</t>
  </si>
  <si>
    <t>15.03.075</t>
  </si>
  <si>
    <t xml:space="preserve">PINTURA DUAS DEMÃOS ESMALTE FACE APARENTE DE TUBULAÇÃO Ø 2 1/2" </t>
  </si>
  <si>
    <t>15.03.077</t>
  </si>
  <si>
    <t xml:space="preserve">PINTURA DUAS DEMÃOS ESMALTE FACE APARENTE DE TUBULAÇÃO Ø 4" </t>
  </si>
  <si>
    <t>PORTA CORTA-FOGO 90X210X4CM - FORNECIMENTO E INSTALAÇÃO. AF_12/2019</t>
  </si>
  <si>
    <t>un.</t>
  </si>
  <si>
    <t>15.03.035</t>
  </si>
  <si>
    <t>FUNDO ANTI-OXIDANTE EM ESQUADRIAS</t>
  </si>
  <si>
    <t>15.03.028</t>
  </si>
  <si>
    <t>ESMALTE A BASE DE AGUA EM ESQUADRIAS DE FERRO</t>
  </si>
  <si>
    <t>PORTA CORTA-FOGO - COMPARTIMENTAÇÃO HORIZONTAL DO COMPLEXO ADMINISTRATIVO</t>
  </si>
  <si>
    <t>ALVENARIA DE VEDAÇÃO DE BLOCOS VAZADOS DE CONCRETO DE 19X19X39CM (ESPESSURA 19CM) DE PAREDES COM ÁREA LÍQUIDA MENOR QUE 6M² SEM VÃOS E ARGAMASSA DE ASSENTAMENTO COM PREPARO EM BETONEIRA. AF_06/2014</t>
  </si>
  <si>
    <t>CHAPISCO APLICADO EM ALVENARIA (SEM PRESENÇA DE VÃOS) E ESTRUTURAS DE CONCRETO DE FACHADA, COM COLHER DE PEDREIRO.  ARGAMASSA TRAÇO 1:3 COM PREPARO EM BETONEIRA 400L. AF_06/2014</t>
  </si>
  <si>
    <t>EMBOÇO OU MASSA ÚNICA EM ARGAMASSA TRAÇO 1:2:8, PREPARO MECÂNICO COM BETONEIRA 400 L, APLICADA MANUALMENTE EM PANOS CEGOS DE FACHADA (SEM PRESENÇA DE VÃOS), ESPESSURA DE 25 MM. AF_06/2014</t>
  </si>
  <si>
    <t>APLICAÇÃO DE FUNDO SELADOR ACRÍLICO EM PAREDES, UMA DEMÃO. AF_06/2014</t>
  </si>
  <si>
    <t>APLICAÇÃO MANUAL DE PINTURA COM TINTA LÁTEX ACRÍLICA EM PAREDES, DUAS DEMÃOS. AF_06/2014</t>
  </si>
  <si>
    <t>ABRIGO PARA BOMBAS DO SISTEMA DE RECALQUE - REDE DE HIDRANTES</t>
  </si>
  <si>
    <t>ESCAVAÇÃO VERTICAL A CÉU ABERTO, EM OBRAS DE INFRAESTRUTURA, INCLUINDO CARGA, DESCARGA E TRANSPORTE, EM SOLO DE 1ª CATEGORIA COM ESCAVADEIRA HIDRÁULICA (CAÇAMBA: 0,8 M³ / 111 HP), FROTA DE 3 CAMINHÕES BASCULANTES DE 14 M³, DMT ATÉ 1 KM E VELOCIDADE MÉDIA14KM/H. AF_05/2020</t>
  </si>
  <si>
    <t>LASTRO COM MATERIAL GRANULAR, APLICAÇÃO EM PISOS OU RADIERS, ESPESSURA DE *5 CM*. AF_08/2017</t>
  </si>
  <si>
    <t>LONA PLASTICA PRETA, E= 150 MICRA</t>
  </si>
  <si>
    <t>ARMAÇÃO DE LAJE DE UMA ESTRUTURA CONVENCIONAL DE CONCRETO ARMADO EM UMA EDIFICAÇÃO TÉRREA OU SOBRADO UTILIZANDO AÇO CA-50 DE 8,0 MM - MONTAGEM. AF_12/2015</t>
  </si>
  <si>
    <t>CONCRETAGEM DE RADIER, PISO OU LAJE SOBRE SOLO, FCK 30 MPA, PARA ESPESSURA DE 15 CM - LANÇAMENTO, ADENSAMENTO E ACABAMENTO. AF_09/2017</t>
  </si>
  <si>
    <t>ACABAMENTO POLIDO PARA PISO DE CONCRETO ARMADO DE ALTA RESISTÊNCIA. AF_09/2017</t>
  </si>
  <si>
    <t>16.01.029</t>
  </si>
  <si>
    <t>FD-24 FECHAMENTO DE DIVISA COM GRADIL ELETROFUNDIDO / BROCA (H=235CM)</t>
  </si>
  <si>
    <t>06.02.061</t>
  </si>
  <si>
    <t>PT-39 PORTAO EM GRADIL ELETROFUNDIDO (165X230CM)</t>
  </si>
  <si>
    <t>15.01.035</t>
  </si>
  <si>
    <t>15.01.004</t>
  </si>
  <si>
    <t>FUNDO ANTI-OXIDANTE EM ESTRUTURAS</t>
  </si>
  <si>
    <t>ESMALTE EM ESTRUTURA METALICA</t>
  </si>
  <si>
    <t>TELHAMENTO COM TELHA METÁLICA TERMOACÚSTICA E = 30 MM, COM ATÉ 2 ÁGUAS, INCLUSO IÇAMENTO. AF_07/2019</t>
  </si>
  <si>
    <t>PROJETOS ESTRUTURAIS:
- FUNDAÇÃO DA RAMPA 07 DO PRÉDIO P20;
- FUNDAÇÃO e PLATAFORMA DA ESCADA 11 DO PRÉDIO P20</t>
  </si>
  <si>
    <t>INCLUSÃO DE PORTA CORTA-FOGO PARA SAÍDA DE EMERGÊNCIA DA DIRETORIA (RAMPA 07)</t>
  </si>
  <si>
    <t>PROJETOS ESTRUTURAIS:
- FUNDAÇÃO DO NOVO ABRIGO DE BOMBAS;
- ESTRUTURA METÁLICA DE COBERTURA DO NOVO ABRIGO DE BOMBAS</t>
  </si>
  <si>
    <t>PLACA DE OBRA (PARA CONSTRUCAO CIVIL) EM CHAPA GALVANIZADA *N. 22*, ADESIVADA, DE *2,0 X 1,125* M</t>
  </si>
  <si>
    <t>EXECUÇÃO DE ESCRITÓRIO EM CANTEIRO DE OBRA EM CHAPA DE MADEIRA COMPENSADA, NÃO INCLUSO MOBILIÁRIO E EQUIPAMENTOS.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</si>
  <si>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</si>
  <si>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</si>
  <si>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TAPUME COM TELHA METÁLICA. AF_05/2018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</si>
  <si>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</si>
  <si>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DEMOLIÇÃO DE PILARES E VIGAS EM CONCRETO ARMADO, DE FORMA MANUAL, SEM REAPROVEITAMENTO. AF_12/2017</t>
  </si>
  <si>
    <t>CORRIMÃO SIMPLES, DIÂMETRO EXTERNO = 1 1/2", EM AÇO GALVANIZADO. AF_04/2019_P</t>
  </si>
  <si>
    <t>CHAPA DE ACO XADREZ PARA PISOS, E = 1/4 " (6,30 MM) 54,53 KG/M2</t>
  </si>
  <si>
    <t>ESTACA BROCA DE CONCRETO, DIÂMETRO DE 30CM, ESCAVAÇÃO MANUAL COM TRADO CONCHA, COM ARMADURA DE ARRANQUE. AF_05/2020</t>
  </si>
  <si>
    <t>ARMAÇÃO DE BLOCO, VIGA BALDRAME OU SAPATA UTILIZANDO AÇO CA-50 DE 10 MM - MONTAGEM. AF_06/2017</t>
  </si>
  <si>
    <t>ARMAÇÃO DE BLOCO, VIGA BALDRAME OU SAPATA UTILIZANDO AÇO CA-50 DE 12,5 MM - MONTAGEM. AF_06/2017</t>
  </si>
  <si>
    <t>CONCRETAGEM DE BLOCOS DE COROAMENTO E VIGAS BALDRAMES, FCK 30 MPA, COM USO DE BOMBA  LANÇAMENTO, ADENSAMENTO E ACABAMENTO. AF_06/2017</t>
  </si>
  <si>
    <t>FABRICAÇÃO, MONTAGEM E DESMONTAGEM DE FÔRMA PARA BLOCO DE COROAMENTO, EM MADEIRA SERRADA, E=25 MM, 2 UTILIZAÇÕES. AF_06/2017</t>
  </si>
  <si>
    <t>DEMOLIÇÃO DE ALVENARIA PARA QUALQUER TIPO DE BLOCO, DE FORMA MECANIZADA, SEM REAPROVEITAMENTO. AF_12/2017</t>
  </si>
  <si>
    <t>PORTA DE FERRO, DE ABRIR, TIPO GRADE COM CHAPA, COM GUARNIÇÕES. AF_12/2019</t>
  </si>
  <si>
    <t>CHAPA DE ACO FINA A QUENTE BITOLA MSG 14, E = 2,00 MM (16,0 KG/M2)</t>
  </si>
  <si>
    <t>CARGA, MANOBRA E DESCARGA DE ENTULHO EM CAMINHÃO BASCULANTE 6 M³ - CARGA COM ESCAVADEIRA HIDRÁULICA  (CAÇAMBA DE 0,80 M³ / 111 HP) E DESCARGA LIVRE (UNIDADE: M3). AF_07/2020</t>
  </si>
  <si>
    <t>MASSA ÚNICA, PARA RECEBIMENTO DE PINTURA, EM ARGAMASSA TRAÇO 1:2:8, PREPARO MANUAL, APLICADA MANUALMENTE EM FACES INTERNAS DE PAREDES, ESPESSURA DE 20MM, COM EXECUÇÃO DE TALISCAS. AF_06/2014</t>
  </si>
  <si>
    <t>EXTINTOR DE INCÊNDIO PORTÁTIL COM CARGA DE PQS DE 6 KG, CLASSE BC - FORNECIMENTO E INSTALAÇÃO. AF_10/2020_P</t>
  </si>
  <si>
    <t>C4589</t>
  </si>
  <si>
    <t>PLACA DE SINALIZACAO DE SEGURANCA CONTRA INCENDIO, FOTOLUMINESCENTE, QUADRADA, *20 X 20* CM, EM PVC *2* MM ANTI-CHAMAS (SIMBOLOS, CORES E PICTOGRAMAS CONFORME NBR 13434)</t>
  </si>
  <si>
    <t>PLACA DE SINALIZACAO DE SEGURANCA CONTRA INCENDIO - ALERTA, TRIANGULAR, BASE DE *30* CM, EM PVC *2* MM ANTI-CHAMAS (SIMBOLOS, CORES E PICTOGRAMAS CONFORME NBR 13434)</t>
  </si>
  <si>
    <t>APLICACAO DE TINTA A BASE DE EPOXI SOBRE PISO</t>
  </si>
  <si>
    <t>ESCAVAÇÃO MANUAL DE VALA COM PROFUNDIDADE MENOR OU IGUAL A 1,30 M. AF_03/2016</t>
  </si>
  <si>
    <t>REATERRO MANUAL DE VALAS COM COMPACTAÇÃO MECANIZADA. AF_04/2016</t>
  </si>
  <si>
    <t>TUBO DE AÇO GALVANIZADO COM COSTURA, CLASSE MÉDIA, DN 100 (4"), CONEXÃO ROSQUEADA, INSTALADO EM REDE DE ALIMENTAÇÃO PARA HIDRANTE - FORNECIMENTO E INSTALAÇÃO. AF_10/2020</t>
  </si>
  <si>
    <t>TUBO DE AÇO GALVANIZADO COM COSTURA, CLASSE MÉDIA, DN 65 (2 1/2"), CONEXÃO ROSQUEADA, INSTALADO EM REDE DE ALIMENTAÇÃO PARA HIDRANTE - FORNECIMENTO E INSTALAÇÃO. AF_10/2020</t>
  </si>
  <si>
    <t>C2173</t>
  </si>
  <si>
    <t>REGISTRO DE RECALQUE NO PASSEIO D= 65mm (2 1/2")</t>
  </si>
  <si>
    <t>10521</t>
  </si>
  <si>
    <t>10899</t>
  </si>
  <si>
    <t>10904</t>
  </si>
  <si>
    <t>20971</t>
  </si>
  <si>
    <t>87367</t>
  </si>
  <si>
    <t>88248</t>
  </si>
  <si>
    <t>88267</t>
  </si>
  <si>
    <t>CAIXA DE INCENDIO/ABRIGO PARA MANGUEIRA, DE EMBUTIR/INTERNA, COM 75 X 45 X 17 CM, EM CHAPA DE ACO, PORTA COM VENTILACAO, VISOR COM A INSCRICAO "INCENDIO", SUPORTE/CESTA INTERNA PARA A MANGUEIRA, PINTURA ELETROSTATICA VERMELHA</t>
  </si>
  <si>
    <t>ADAPTADOR, EM LATAO, ENGATE RAPIDO 2 1/2" X ROSCA INTERNA 5 FIOS 2 1/2",  PARA INSTALACAO PREDIAL DE COMBATE A INCENDIO</t>
  </si>
  <si>
    <t>REGISTRO OU VALVULA GLOBO ANGULAR EM LATAO, PARA HIDRANTES EM INSTALACAO PREDIAL DE INCENDIO, 45 GRAUS, DIAMETRO DE 2 1/2", COM VOLANTE, CLASSE DE PRESSAO DE ATE 200 PSI</t>
  </si>
  <si>
    <t>CHAVE DUPLA PARA CONEXOES TIPO STORZ, ENGATE RAPIDO 1 1/2" X 2 1/2", EM LATAO, PARA INSTALACAO PREDIAL COMBATE A INCENDIO</t>
  </si>
  <si>
    <t>ARGAMASSA TRAÇO 1:1:6 (EM VOLUME DE CIMENTO, CAL E AREIA MÉDIA ÚMIDA) PARA EMBOÇO/MASSA ÚNICA/ASSENTAMENTO DE ALVENARIA DE VEDAÇÃO, PREPARO MANUAL. AF_08/2019</t>
  </si>
  <si>
    <t>AUXILIAR DE ENCANADOR OU BOMBEIRO HIDRÁULICO COM ENCARGOS COMPLEMENTARES</t>
  </si>
  <si>
    <t>ENCANADOR OU BOMBEIRO HIDRÁULICO COM ENCARGOS COMPLEMENTARES</t>
  </si>
  <si>
    <t>h</t>
  </si>
  <si>
    <t>4350</t>
  </si>
  <si>
    <t>20963</t>
  </si>
  <si>
    <t>BUCHA DE NYLON, DIAMETRO DO FURO 8 MM, COMPRIMENTO 40 MM, COM PARAFUSO DE ROSCA SOBERBA, CABECA CHATA, FENDA SIMPLES, 4,8 X 50 MM</t>
  </si>
  <si>
    <t>CAIXA DE INCENDIO/ABRIGO PARA MANGUEIRA, DE SOBREPOR/EXTERNA, COM 90 X 60 X 17 CM, EM CHAPA DE ACO, PORTA COM VENTILACAO, VISOR COM A INSCRICAO "INCENDIO", SUPORTE/CESTA INTERNA PARA A MANGUEIRA, PINTURA ELETROSTATICA VERMELHA</t>
  </si>
  <si>
    <t>CABO DE COBRE FLEXÍVEL ISOLADO, 2,5 MM², ANTI-CHAMA 0,6/1,0 KV, PARA CIRCUITOS TERMINAIS - FORNECIMENTO E INSTALAÇÃO. AF_12/2015</t>
  </si>
  <si>
    <t>ELETRODUTO DE AÇO GALVANIZADO, CLASSE LEVE, DN 25 MM (1), APARENTE, INSTALADO EM PAREDE - FORNECIMENTO E INSTALAÇÃO. AF_11/2016_P</t>
  </si>
  <si>
    <t>ELETRODUTO DE AÇO GALVANIZADO, CLASSE LEVE, DN 20 MM (3/4), APARENTE, INSTALADO EM PAREDE - FORNECIMENTO E INSTALAÇÃO. AF_11/2016_P</t>
  </si>
  <si>
    <t>CABO DE COBRE FLEXÍVEL ISOLADO, 70 MM², ANTI-CHAMA 0,6/1,0 KV, PARA DISTRIBUIÇÃO - FORNECIMENTO E INSTALAÇÃO. AF_12/2015</t>
  </si>
  <si>
    <t>DEMOLIÇÃO PARCIAL DE PAVIMENTO ASFÁLTICO, DE FORMA MECANIZADA, SEM REAPROVEITAMENTO. AF_12/2017</t>
  </si>
  <si>
    <t>EXECUÇÃO E COMPACTAÇÃO DE BASE E OU SUB BASE PARA PAVIMENTAÇÃO DE BRITA GRADUADA SIMPLES TRATADA COM CIMENTO - EXCLUSIVE CARGA E TRANSPORTE. AF_11/2019</t>
  </si>
  <si>
    <t>EXECUÇÃO DE IMPRIMAÇÃO COM ASFALTO DILUÍDO CM-30. AF_11/2019</t>
  </si>
  <si>
    <t>EXECUÇÃO DE PINTURA DE LIGAÇÃO COM EMULSÃO ASFÁLTICA RR-2C. AF_11/2019</t>
  </si>
  <si>
    <t>EXECUÇÃO DE PAVIMENTO COM APLICAÇÃO DE CONCRETO ASFÁLTICO, CAMADA DE BINDER - EXCLUSIVE CARGA E TRANSPORTE. AF_11/2019</t>
  </si>
  <si>
    <t>EXECUÇÃO DE PAVIMENTO COM APLICAÇÃO DE CONCRETO ASFÁLTICO, CAMADA DE ROLAMENTO - EXCLUSIVE CARGA E TRANSPORTE. AF_11/2019</t>
  </si>
  <si>
    <t>SIURB/SP</t>
  </si>
  <si>
    <t>ACIONADOR MANUAL TIPO "QUEBRE O VIDRO"</t>
  </si>
  <si>
    <t>DETECTOR ÓPTICO DE FUMAÇA PARA SISTEMAS ENDEREÇÁVEIS</t>
  </si>
  <si>
    <t>SIRENE ELETRÔNICA BITONAL 24V-100 À 120DB, COM FLASH</t>
  </si>
  <si>
    <t>10.90.20</t>
  </si>
  <si>
    <t>EXTINTOR DE INCÊNDIO COM CARGA DE ESPUMA QUÍMICA - 9L</t>
  </si>
  <si>
    <t>CABO DE COBRE FLEXÍVEL ISOLADO, 2,5 MM², ANTI-CHAMA 450/750 V, PARA CIRCUITOS TERMINAIS - FORNECIMENTO E INSTALAÇÃO. AF_12/2015</t>
  </si>
  <si>
    <t>DISJUNTOR BIPOLAR TIPO NEMA, CORRENTE NOMINAL DE 10 ATÉ 50A - FORNECIMENTO E INSTALAÇÃO. AF_10/2020</t>
  </si>
  <si>
    <t>FORNECIMENTO E MONTAGEM DE ESTRUTURA METÁLICA VERTICAL - NÃO PATINÁVEL</t>
  </si>
  <si>
    <t>ESTACA BROCA DE CONCRETO, DIÂMETRO DE 30CM, ESCAVAÇÃO MANUAL COM TRADO CONCHA, INTEIRAMENTE ARMADA. AF_05/2020</t>
  </si>
  <si>
    <t>ABRIGO DOS EXTINTORES SOBRE RODAS</t>
  </si>
  <si>
    <t>3.9</t>
  </si>
  <si>
    <t>3.10</t>
  </si>
  <si>
    <t>3.11</t>
  </si>
  <si>
    <t>3.12</t>
  </si>
  <si>
    <t>3.13</t>
  </si>
  <si>
    <t>3.14</t>
  </si>
  <si>
    <t>3.15</t>
  </si>
  <si>
    <t>LASTRO COM MATERIAL GRANULAR (PEDRA BRITADA N.3), APLICADO EM PISOS OU RADIERS, ESPESSURA DE *10 CM*. AF_07/2019</t>
  </si>
  <si>
    <t>ALVENARIA DE BLOCOS DE CONCRETO ESTRUTURAL 14X19X39 CM, (ESPESSURA 14 CM), FBK = 4,5 MPA, PARA PAREDES COM ÁREA LÍQUIDA MENOR QUE 6M², SEM VÃOS, UTILIZANDO COLHER DE PEDREIRO. AF_12/2014</t>
  </si>
  <si>
    <t>ALVENARIA DE BLOCOS DE CONCRETO ESTRUTURAL 14X19X39 CM, (ESPESSURA 14 CM), FBK = 4,5 MPA, PARA PAREDES COM ÁREA LÍQUIDA MENOR QUE 6M², COM VÃOS, UTILIZANDO COLHER DE PEDREIRO. AF_12/2014</t>
  </si>
  <si>
    <t>VERGA PRÉ-MOLDADA PARA PORTAS COM ATÉ 1,5 M DE VÃO. AF_03/2016</t>
  </si>
  <si>
    <t>3.16</t>
  </si>
  <si>
    <t>3.17</t>
  </si>
  <si>
    <t>3.18</t>
  </si>
  <si>
    <t>3.19</t>
  </si>
  <si>
    <t>3.20</t>
  </si>
  <si>
    <t>CHAPISCO APLICADO EM ALVENARIA (COM PRESENÇA DE VÃOS) E ESTRUTURAS DE CONCRETO DE FACHADA, COM COLHER DE PEDREIRO.  ARGAMASSA TRAÇO 1:3 COM PREPARO EM BETONEIRA 400L. AF_06/2014</t>
  </si>
  <si>
    <t>CHAPISCO APLICADO EM ALVENARIAS E ESTRUTURAS DE CONCRETO INTERNAS, COM COLHER DE PEDREIRO. 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</si>
  <si>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</si>
  <si>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</si>
  <si>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3.21</t>
  </si>
  <si>
    <t>3.22</t>
  </si>
  <si>
    <t>3.23</t>
  </si>
  <si>
    <t>3.24</t>
  </si>
  <si>
    <t>TRAMA DE MADEIRA COMPOSTA POR RIPAS, CAIBROS E TERÇAS PARA TELHADOS DE ATÉ 2 ÁGUAS PARA TELHA DE ENCAIXE DE CERÂMICA OU DE CONCRETO, INCLUSO TRANSPORTE VERTICAL. AF_07/2019</t>
  </si>
  <si>
    <t>3.25</t>
  </si>
  <si>
    <t>IMUNIZACAO DE MADEIRAMENTO PARA COBERTURA UTILIZANDO CUPINICIDA INCOLOR</t>
  </si>
  <si>
    <t>TELHAMENTO COM TELHA DE CONCRETO DE ENCAIXE, COM ATÉ 2 ÁGUAS, INCLUSO TRANSPORTE VERTICAL. AF_07/2019</t>
  </si>
  <si>
    <t>APLICAÇÃO MANUAL DE FUNDO SELADOR ACRÍLICO EM PAREDES EXTERNAS DE CASAS. AF_06/2014</t>
  </si>
  <si>
    <t>QUADRO DE BOMBA DE INCÊNDIO</t>
  </si>
  <si>
    <t>QUADRO COMANDO PARA CONJUNTO MOTOR-BOMBA, TRIFÁSICO - ATÉ 5HP</t>
  </si>
  <si>
    <t>10.90.86</t>
  </si>
  <si>
    <t>BOTOEIRA COMANDO MANUAL TIPO LIGA/DESLIGA</t>
  </si>
  <si>
    <t>08.80.040</t>
  </si>
  <si>
    <t>LAUDO COM TESTE DE ESTANQUEIDADE EM INSTAL.DE REDES DE DISTRIB.DE GÁSES COMBUST.NBR 15526/07</t>
  </si>
  <si>
    <t>Unidade de Medida</t>
  </si>
  <si>
    <t>Quantidade</t>
  </si>
  <si>
    <t>Valor Unitário</t>
  </si>
  <si>
    <t>Valor Unitário com BDI</t>
  </si>
  <si>
    <t>Valor Total com BDI</t>
  </si>
  <si>
    <t>%</t>
  </si>
  <si>
    <t>C0730</t>
  </si>
  <si>
    <t>CENTRAL ALARME P/12 LAÇOS SUPERV., MOD.FIRE-LITE/SIMILAR</t>
  </si>
  <si>
    <t>09.08.087</t>
  </si>
  <si>
    <t>SIRENE PARA ALARME DE EMERGENCIA- ELETRODUTO DE PVC</t>
  </si>
  <si>
    <t>PLACA DE SINALIZACAO DE SEGURANCA CONTRA INCENDIO, FOTOLUMINESCENTE, RETANGULAR, *13 X 26* CM, EM PVC *2* MM ANTI-CHAMAS (SIMBOLOS, CORES E PICTOGRAMAS CONFORME NBR 13434)</t>
  </si>
  <si>
    <t>PLACA DE SINALIZACAO DE SEGURANCA CONTRA INCENDIO, FOTOLUMINESCENTE, RETANGULAR, *12 X 40* CM, EM PVC *2* MM ANTI-CHAMAS (SIMBOLOS, CORES E PICTOGRAMAS CONFORME NBR 13434)</t>
  </si>
  <si>
    <t>PLACA DE SINALIZACAO DE SEGURANCA CONTRA INCENDIO, FOTOLUMINESCENTE, RETANGULAR, *20 X 40* CM, EM PVC *2* MM ANTI-CHAMAS (SIMBOLOS, CORES E PICTOGRAMAS CONFORME NBR 13434)</t>
  </si>
  <si>
    <t>7.1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</si>
  <si>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</si>
  <si>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</si>
  <si>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</si>
  <si>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</si>
  <si>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</si>
  <si>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</si>
  <si>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</si>
  <si>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</si>
  <si>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</si>
  <si>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</si>
  <si>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</si>
  <si>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</si>
  <si>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</si>
  <si>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</si>
  <si>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</si>
  <si>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</si>
  <si>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TAMPAO COM CORRENTE, EM LATAO, ENGATE RAPIDO 1 1/2", PARA INSTALACAO PREDIAL DE COMBATE A INCENDIO</t>
  </si>
  <si>
    <t>TAMPAO COM CORRENTE, EM LATAO, ENGATE RAPIDO 2 1/2", PARA INSTALACAO PREDIAL DE COMBATE A INCENDIO</t>
  </si>
  <si>
    <t>CAIXAS DE INCÊNDIO DOS PONTOS DE TOMADA DE HIDRANTES</t>
  </si>
  <si>
    <t>ESGUICHO JATO REGULAVEL, TIPO ELKHART, ENGATE RAPIDO 1 1/2", PARA COMBATE A INCENDIO</t>
  </si>
  <si>
    <t>PÓS-OBRA</t>
  </si>
  <si>
    <t>PROJETOS DE ESTRUTURAS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</si>
  <si>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</si>
  <si>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</si>
  <si>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</si>
  <si>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</si>
  <si>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</si>
  <si>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</si>
  <si>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</si>
  <si>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</si>
  <si>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</si>
  <si>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</si>
  <si>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</si>
  <si>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</si>
  <si>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</si>
  <si>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</si>
  <si>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</si>
  <si>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</si>
  <si>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</si>
  <si>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</si>
  <si>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</si>
  <si>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</si>
  <si>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</si>
  <si>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</si>
  <si>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</si>
  <si>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</si>
  <si>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</si>
  <si>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</si>
  <si>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</si>
  <si>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</si>
  <si>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</si>
  <si>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</si>
  <si>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</si>
  <si>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</si>
  <si>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</si>
  <si>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</si>
  <si>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</si>
  <si>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</si>
  <si>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</si>
  <si>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</si>
  <si>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</si>
  <si>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</si>
  <si>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</si>
  <si>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</si>
  <si>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</si>
  <si>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</si>
  <si>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</si>
  <si>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</si>
  <si>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</si>
  <si>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</si>
  <si>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</si>
  <si>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</si>
  <si>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SAÍDA DE EMERGÊNCIA (ESCADA - RAMPA - PASSARELA - CORREDOR EXTERNO)</t>
  </si>
  <si>
    <t>3.26</t>
  </si>
  <si>
    <t>10.1</t>
  </si>
  <si>
    <t>PINTURA COM TINTA ALQUÍDICA DE FUNDO E ACABAMENTO (ESMALTE SINTÉTICO GRAFITE) PULVERIZADA SOBRE PERFIL METÁLICO EXECUTADO EM FÁBRICA (POR DEMÃO). AF_01/2020</t>
  </si>
  <si>
    <t>PINTURA COM TINTA ACRÍLICA DE FUNDO PULVERIZADA SOBRE SUPERFÍCIES METÁLICAS (EXCETO PERFIL) EXECUTADO EM OBRA (POR DEMÃO). AF_01/2020</t>
  </si>
  <si>
    <t>PINTURA COM TINTA ACRÍLICA DE ACABAMENTO PULVERIZADA SOBRE SUPERFÍCIES METÁLICAS (EXCETO PERFIL) EXECUTADO EM OBRA (POR DEMÃO). AF_01/2020</t>
  </si>
  <si>
    <t>3.27</t>
  </si>
  <si>
    <t>3.28</t>
  </si>
  <si>
    <t>C0458</t>
  </si>
  <si>
    <t>BOMBA INJETORA DE 3 CV, TRIFÁSICA INCL. MAT. SUCÇÃO</t>
  </si>
  <si>
    <t>08.08.051</t>
  </si>
  <si>
    <t>EXTINTOR PORTATIL DE PO QUIMICO ABC CAPACIDADE 6 KG</t>
  </si>
  <si>
    <t>88309</t>
  </si>
  <si>
    <t>PEDREIRO COM ENCARGOS COMPLEMENTARES</t>
  </si>
  <si>
    <t>88316</t>
  </si>
  <si>
    <t>SERVENTE COM ENCARGOS COMPLEMENTARES</t>
  </si>
  <si>
    <t>94970</t>
  </si>
  <si>
    <t>CONCRETO FCK = 20MPA, TRAÇO 1:2,7:3 (CIMENTO/ AREIA MÉDIA/ BRITA 1)  - PREPARO MECÂNICO COM BETONEIRA 600 L. AF_07/2016</t>
  </si>
  <si>
    <t>SUPORTE PARA ATÉ 3 TUBOS HORIZONTAIS, ESPAÇADO A CADA 1 M, EM PERFILADO DE SEÇÃO 38X76 MM, POR METRO DE TUBULAÇÃO FIXADA. AF_05/2015</t>
  </si>
  <si>
    <t>SERVIÇOS REFERENTES AOS SUPORTES DOS TUBOS DE HIDRANTES APARENTES</t>
  </si>
  <si>
    <t>6.39</t>
  </si>
  <si>
    <t>6.40</t>
  </si>
  <si>
    <t>6.41</t>
  </si>
  <si>
    <t>ESCADA EM CONCRETO ARMADO MOLDADO IN LOCO, FCK 20 MPA, COM 1 LANCE E LAJE PLANA, FÔRMA EM CHAPA DE MADEIRA COMPENSADA RESINADA. AF_11/2020</t>
  </si>
  <si>
    <t>DEMOLIÇÃO DE LAJES, DE FORMA MECANIZADA COM MARTELETE, SEM REAPROVEITAMENTO. AF_12/2017</t>
  </si>
  <si>
    <t>REVESTIMENTO CERÂMICO PARA PISO COM PLACAS TIPO ESMALTADA EXTRA DE DIMENSÕES 35X35 CM APLICADA EM AMBIENTES DE ÁREA MAIOR QUE 10 M2. AF_06/2014</t>
  </si>
  <si>
    <t>REGULARIZAÇÃO DAS ESCADAS DO PRÉDIO ADMINISTRATIVO</t>
  </si>
  <si>
    <t>3.29</t>
  </si>
  <si>
    <t>3.30</t>
  </si>
  <si>
    <t>RECOMPOSIÇÃO DOS TRECHOS DE ASFALTO DEMOLIDO</t>
  </si>
  <si>
    <t>IMPLANTAÇÃO DA 1ª ETAPA DO PROJETO DE PREVENÇÃO E COMBATE A INCÊNDIO</t>
  </si>
  <si>
    <t>TAB. HONORÁRIOS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</si>
</sst>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#,##0.00;\-&quot;R$&quot;#,##0.00"/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#,##0.00"/>
    <numFmt numFmtId="166" formatCode="00\-00\-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3" fillId="2" borderId="1" xfId="2" applyFont="1" applyFill="1" applyBorder="1" applyAlignment="1">
      <alignment horizontal="center" vertical="center" wrapText="1"/>
    </xf>
    <xf numFmtId="7" fontId="5" fillId="2" borderId="1" xfId="3" applyNumberFormat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0" xfId="0" applyNumberFormat="1" applyFont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0" fontId="7" fillId="0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7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</cellXfs>
  <cellStyles count="4">
    <cellStyle name="Moeda" xfId="1" builtinId="4"/>
    <cellStyle name="Moeda 2" xfId="3" xr:uid="{DB7448FB-43A9-4FAD-B37E-C756E17945B4}"/>
    <cellStyle name="Normal" xfId="0" builtinId="0"/>
    <cellStyle name="Normal 3" xfId="2" xr:uid="{8BF63834-84F7-405D-8EC8-DE477D7DE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76361-1EDA-40EA-995B-98049262E8BC}">
  <sheetPr>
    <pageSetUpPr fitToPage="1"/>
  </sheetPr>
  <dimension ref="A1:U186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RowHeight="15.75" x14ac:dyDescent="0.25"/>
  <cols>
    <col min="1" max="1" width="7.5703125" style="8" bestFit="1" customWidth="1"/>
    <col min="2" max="2" width="14.140625" style="21" bestFit="1" customWidth="1"/>
    <col min="3" max="3" width="17.42578125" style="21" customWidth="1"/>
    <col min="4" max="4" width="54.5703125" style="6" customWidth="1"/>
    <col min="5" max="5" width="14.42578125" style="6" bestFit="1" customWidth="1"/>
    <col min="6" max="6" width="14.5703125" style="6" bestFit="1" customWidth="1"/>
    <col min="7" max="7" width="14.42578125" style="6" bestFit="1" customWidth="1"/>
    <col min="8" max="8" width="19.140625" style="6" bestFit="1" customWidth="1"/>
    <col min="9" max="9" width="15.85546875" style="6" bestFit="1" customWidth="1"/>
    <col min="10" max="10" width="19.28515625" style="6" bestFit="1" customWidth="1"/>
    <col min="11" max="16384" width="9.140625" style="6"/>
  </cols>
  <sheetData>
    <row r="1" spans="1:10" x14ac:dyDescent="0.25">
      <c r="A1" s="47" t="s">
        <v>335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8"/>
      <c r="B2" s="48"/>
      <c r="C2" s="48"/>
      <c r="D2" s="48"/>
      <c r="E2" s="48"/>
      <c r="F2" s="48"/>
      <c r="G2" s="48"/>
      <c r="H2" s="48"/>
      <c r="I2" s="34" t="s">
        <v>0</v>
      </c>
      <c r="J2" s="11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">
      <c r="A4" s="34">
        <v>1</v>
      </c>
      <c r="B4" s="44" t="s">
        <v>254</v>
      </c>
      <c r="C4" s="44"/>
      <c r="D4" s="44"/>
      <c r="E4" s="44"/>
      <c r="F4" s="44"/>
      <c r="G4" s="44"/>
      <c r="H4" s="44"/>
      <c r="I4" s="44"/>
      <c r="J4" s="44"/>
    </row>
    <row r="5" spans="1:10" ht="31.5" x14ac:dyDescent="0.2">
      <c r="A5" s="9" t="s">
        <v>2</v>
      </c>
      <c r="B5" s="9" t="s">
        <v>3</v>
      </c>
      <c r="C5" s="9" t="s">
        <v>4</v>
      </c>
      <c r="D5" s="9" t="s">
        <v>5</v>
      </c>
      <c r="E5" s="9" t="s">
        <v>219</v>
      </c>
      <c r="F5" s="9" t="s">
        <v>220</v>
      </c>
      <c r="G5" s="9" t="s">
        <v>221</v>
      </c>
      <c r="H5" s="9" t="s">
        <v>222</v>
      </c>
      <c r="I5" s="9" t="s">
        <v>223</v>
      </c>
      <c r="J5" s="9" t="s">
        <v>224</v>
      </c>
    </row>
    <row r="6" spans="1:10" s="19" customFormat="1" ht="60" x14ac:dyDescent="0.2">
      <c r="A6" s="35" t="s">
        <v>6</v>
      </c>
      <c r="B6" s="15" t="s">
        <v>74</v>
      </c>
      <c r="C6" s="15" t="s">
        <v>336</v>
      </c>
      <c r="D6" s="16" t="s">
        <v>111</v>
      </c>
      <c r="E6" s="15" t="s">
        <v>8</v>
      </c>
      <c r="F6" s="17">
        <v>14</v>
      </c>
      <c r="G6" s="18"/>
      <c r="H6" s="18">
        <f>G6*$J$2+G6</f>
        <v>0</v>
      </c>
      <c r="I6" s="18">
        <f>F6*H6</f>
        <v>0</v>
      </c>
      <c r="J6" s="26" t="e">
        <f>I6/$I$185</f>
        <v>#DIV/0!</v>
      </c>
    </row>
    <row r="7" spans="1:10" s="19" customFormat="1" ht="60" x14ac:dyDescent="0.2">
      <c r="A7" s="35" t="s">
        <v>9</v>
      </c>
      <c r="B7" s="15" t="s">
        <v>74</v>
      </c>
      <c r="C7" s="15" t="s">
        <v>336</v>
      </c>
      <c r="D7" s="16" t="s">
        <v>113</v>
      </c>
      <c r="E7" s="15" t="s">
        <v>8</v>
      </c>
      <c r="F7" s="17">
        <v>13</v>
      </c>
      <c r="G7" s="18"/>
      <c r="H7" s="18">
        <f>G7*$J$2+G7</f>
        <v>0</v>
      </c>
      <c r="I7" s="18">
        <f>F7*H7</f>
        <v>0</v>
      </c>
      <c r="J7" s="26" t="e">
        <f>I7/$I$185</f>
        <v>#DIV/0!</v>
      </c>
    </row>
    <row r="8" spans="1:10" x14ac:dyDescent="0.2">
      <c r="A8" s="43" t="s">
        <v>11</v>
      </c>
      <c r="B8" s="43"/>
      <c r="C8" s="43"/>
      <c r="D8" s="43"/>
      <c r="E8" s="43"/>
      <c r="F8" s="43"/>
      <c r="G8" s="43"/>
      <c r="H8" s="43"/>
      <c r="I8" s="10">
        <f>SUM(I6:I7)</f>
        <v>0</v>
      </c>
      <c r="J8" s="25" t="e">
        <f>I8/$I$185</f>
        <v>#DIV/0!</v>
      </c>
    </row>
    <row r="9" spans="1:10" x14ac:dyDescent="0.2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2">
      <c r="A10" s="34">
        <v>2</v>
      </c>
      <c r="B10" s="44" t="s">
        <v>1</v>
      </c>
      <c r="C10" s="44"/>
      <c r="D10" s="44"/>
      <c r="E10" s="44"/>
      <c r="F10" s="44"/>
      <c r="G10" s="44"/>
      <c r="H10" s="44"/>
      <c r="I10" s="44"/>
      <c r="J10" s="44"/>
    </row>
    <row r="11" spans="1:10" ht="31.5" x14ac:dyDescent="0.2">
      <c r="A11" s="9" t="s">
        <v>2</v>
      </c>
      <c r="B11" s="9" t="s">
        <v>3</v>
      </c>
      <c r="C11" s="9" t="s">
        <v>4</v>
      </c>
      <c r="D11" s="9" t="s">
        <v>5</v>
      </c>
      <c r="E11" s="9" t="s">
        <v>219</v>
      </c>
      <c r="F11" s="9" t="s">
        <v>220</v>
      </c>
      <c r="G11" s="9" t="s">
        <v>221</v>
      </c>
      <c r="H11" s="9" t="s">
        <v>222</v>
      </c>
      <c r="I11" s="9" t="s">
        <v>223</v>
      </c>
      <c r="J11" s="9" t="s">
        <v>224</v>
      </c>
    </row>
    <row r="12" spans="1:10" ht="45" x14ac:dyDescent="0.2">
      <c r="A12" s="33" t="s">
        <v>12</v>
      </c>
      <c r="B12" s="1">
        <v>4813</v>
      </c>
      <c r="C12" s="1" t="s">
        <v>10</v>
      </c>
      <c r="D12" s="7" t="s">
        <v>114</v>
      </c>
      <c r="E12" s="1" t="s">
        <v>8</v>
      </c>
      <c r="F12" s="2">
        <v>6</v>
      </c>
      <c r="G12" s="3"/>
      <c r="H12" s="18">
        <f>G12*$J$2+G12</f>
        <v>0</v>
      </c>
      <c r="I12" s="3">
        <f>F12*H12</f>
        <v>0</v>
      </c>
      <c r="J12" s="24" t="e">
        <f t="shared" ref="J12:J17" si="0">I12/$I$185</f>
        <v>#DIV/0!</v>
      </c>
    </row>
    <row r="13" spans="1:10" ht="60" x14ac:dyDescent="0.2">
      <c r="A13" s="33" t="s">
        <v>14</v>
      </c>
      <c r="B13" s="1">
        <v>93207</v>
      </c>
      <c r="C13" s="1" t="s">
        <v>10</v>
      </c>
      <c r="D13" s="7" t="s">
        <v>115</v>
      </c>
      <c r="E13" s="1" t="s">
        <v>8</v>
      </c>
      <c r="F13" s="2">
        <v>12</v>
      </c>
      <c r="G13" s="3"/>
      <c r="H13" s="18">
        <f>G13*$J$2+G13</f>
        <v>0</v>
      </c>
      <c r="I13" s="3">
        <f>F13*H13</f>
        <v>0</v>
      </c>
      <c r="J13" s="24" t="e">
        <f t="shared" si="0"/>
        <v>#DIV/0!</v>
      </c>
    </row>
    <row r="14" spans="1:10" ht="60" x14ac:dyDescent="0.2">
      <c r="A14" s="33" t="s">
        <v>15</v>
      </c>
      <c r="B14" s="1">
        <v>93210</v>
      </c>
      <c r="C14" s="1" t="s">
        <v>10</v>
      </c>
      <c r="D14" s="7" t="s">
        <v>116</v>
      </c>
      <c r="E14" s="1" t="s">
        <v>8</v>
      </c>
      <c r="F14" s="2">
        <v>24</v>
      </c>
      <c r="G14" s="3"/>
      <c r="H14" s="18">
        <f>G14*$J$2+G14</f>
        <v>0</v>
      </c>
      <c r="I14" s="3">
        <f>F14*H14</f>
        <v>0</v>
      </c>
      <c r="J14" s="24" t="e">
        <f t="shared" si="0"/>
        <v>#DIV/0!</v>
      </c>
    </row>
    <row r="15" spans="1:10" ht="60" x14ac:dyDescent="0.2">
      <c r="A15" s="33" t="s">
        <v>16</v>
      </c>
      <c r="B15" s="1">
        <v>93212</v>
      </c>
      <c r="C15" s="1" t="s">
        <v>10</v>
      </c>
      <c r="D15" s="7" t="s">
        <v>117</v>
      </c>
      <c r="E15" s="1" t="s">
        <v>8</v>
      </c>
      <c r="F15" s="2">
        <v>8</v>
      </c>
      <c r="G15" s="3"/>
      <c r="H15" s="18">
        <f>G15*$J$2+G15</f>
        <v>0</v>
      </c>
      <c r="I15" s="3">
        <f>F15*H15</f>
        <v>0</v>
      </c>
      <c r="J15" s="24" t="e">
        <f t="shared" si="0"/>
        <v>#DIV/0!</v>
      </c>
    </row>
    <row r="16" spans="1:10" x14ac:dyDescent="0.2">
      <c r="A16" s="33" t="s">
        <v>18</v>
      </c>
      <c r="B16" s="1">
        <v>98459</v>
      </c>
      <c r="C16" s="1" t="s">
        <v>10</v>
      </c>
      <c r="D16" s="7" t="s">
        <v>118</v>
      </c>
      <c r="E16" s="1" t="s">
        <v>8</v>
      </c>
      <c r="F16" s="2">
        <v>150</v>
      </c>
      <c r="G16" s="3"/>
      <c r="H16" s="18">
        <f>G16*$J$2+G16</f>
        <v>0</v>
      </c>
      <c r="I16" s="3">
        <f>F16*H16</f>
        <v>0</v>
      </c>
      <c r="J16" s="24" t="e">
        <f t="shared" si="0"/>
        <v>#DIV/0!</v>
      </c>
    </row>
    <row r="17" spans="1:11" x14ac:dyDescent="0.2">
      <c r="A17" s="43" t="s">
        <v>11</v>
      </c>
      <c r="B17" s="43"/>
      <c r="C17" s="43"/>
      <c r="D17" s="43"/>
      <c r="E17" s="43"/>
      <c r="F17" s="43"/>
      <c r="G17" s="43"/>
      <c r="H17" s="43"/>
      <c r="I17" s="10">
        <f>SUM(I12:I16)</f>
        <v>0</v>
      </c>
      <c r="J17" s="25" t="e">
        <f t="shared" si="0"/>
        <v>#DIV/0!</v>
      </c>
    </row>
    <row r="18" spans="1:1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1" x14ac:dyDescent="0.2">
      <c r="A19" s="34">
        <v>3</v>
      </c>
      <c r="B19" s="44" t="s">
        <v>305</v>
      </c>
      <c r="C19" s="44"/>
      <c r="D19" s="44"/>
      <c r="E19" s="44"/>
      <c r="F19" s="44"/>
      <c r="G19" s="44"/>
      <c r="H19" s="44"/>
      <c r="I19" s="44"/>
      <c r="J19" s="44"/>
    </row>
    <row r="20" spans="1:11" ht="31.5" x14ac:dyDescent="0.2">
      <c r="A20" s="9" t="s">
        <v>2</v>
      </c>
      <c r="B20" s="9" t="s">
        <v>3</v>
      </c>
      <c r="C20" s="9" t="s">
        <v>4</v>
      </c>
      <c r="D20" s="9" t="s">
        <v>5</v>
      </c>
      <c r="E20" s="9" t="s">
        <v>219</v>
      </c>
      <c r="F20" s="9" t="s">
        <v>220</v>
      </c>
      <c r="G20" s="9" t="s">
        <v>221</v>
      </c>
      <c r="H20" s="9" t="s">
        <v>222</v>
      </c>
      <c r="I20" s="9" t="s">
        <v>223</v>
      </c>
      <c r="J20" s="9" t="s">
        <v>224</v>
      </c>
    </row>
    <row r="21" spans="1:11" ht="105" x14ac:dyDescent="0.2">
      <c r="A21" s="33" t="s">
        <v>21</v>
      </c>
      <c r="B21" s="1">
        <v>99839</v>
      </c>
      <c r="C21" s="1" t="s">
        <v>10</v>
      </c>
      <c r="D21" s="7" t="s">
        <v>119</v>
      </c>
      <c r="E21" s="1" t="s">
        <v>45</v>
      </c>
      <c r="F21" s="2">
        <v>74.7</v>
      </c>
      <c r="G21" s="3"/>
      <c r="H21" s="18">
        <f>G21*$J$2+G21</f>
        <v>0</v>
      </c>
      <c r="I21" s="3">
        <f>F21*H21</f>
        <v>0</v>
      </c>
      <c r="J21" s="24" t="e">
        <f t="shared" ref="J21:J42" si="1">I21/$I$185</f>
        <v>#DIV/0!</v>
      </c>
    </row>
    <row r="22" spans="1:11" ht="30" x14ac:dyDescent="0.2">
      <c r="A22" s="33" t="s">
        <v>22</v>
      </c>
      <c r="B22" s="1">
        <v>99855</v>
      </c>
      <c r="C22" s="1" t="s">
        <v>10</v>
      </c>
      <c r="D22" s="7" t="s">
        <v>121</v>
      </c>
      <c r="E22" s="1" t="s">
        <v>45</v>
      </c>
      <c r="F22" s="2">
        <v>48.15</v>
      </c>
      <c r="G22" s="3"/>
      <c r="H22" s="18">
        <f>G22*$J$2+G22</f>
        <v>0</v>
      </c>
      <c r="I22" s="3">
        <f>F22*H22</f>
        <v>0</v>
      </c>
      <c r="J22" s="24" t="e">
        <f t="shared" si="1"/>
        <v>#DIV/0!</v>
      </c>
    </row>
    <row r="23" spans="1:11" ht="45" x14ac:dyDescent="0.2">
      <c r="A23" s="33" t="s">
        <v>23</v>
      </c>
      <c r="B23" s="1">
        <v>97629</v>
      </c>
      <c r="C23" s="1" t="s">
        <v>10</v>
      </c>
      <c r="D23" s="7" t="s">
        <v>329</v>
      </c>
      <c r="E23" s="1" t="s">
        <v>17</v>
      </c>
      <c r="F23" s="2">
        <v>4.25</v>
      </c>
      <c r="G23" s="3"/>
      <c r="H23" s="18">
        <f>G23*$J$2+G23</f>
        <v>0</v>
      </c>
      <c r="I23" s="3">
        <f>F23*H23</f>
        <v>0</v>
      </c>
      <c r="J23" s="24" t="e">
        <f t="shared" si="1"/>
        <v>#DIV/0!</v>
      </c>
      <c r="K23" s="41" t="s">
        <v>331</v>
      </c>
    </row>
    <row r="24" spans="1:11" ht="60" x14ac:dyDescent="0.2">
      <c r="A24" s="33" t="s">
        <v>26</v>
      </c>
      <c r="B24" s="1">
        <v>102073</v>
      </c>
      <c r="C24" s="1" t="s">
        <v>10</v>
      </c>
      <c r="D24" s="7" t="s">
        <v>328</v>
      </c>
      <c r="E24" s="1" t="s">
        <v>17</v>
      </c>
      <c r="F24" s="2">
        <v>10.5</v>
      </c>
      <c r="G24" s="3"/>
      <c r="H24" s="18">
        <f>G24*$J$2+G24</f>
        <v>0</v>
      </c>
      <c r="I24" s="3">
        <f>F24*H24</f>
        <v>0</v>
      </c>
      <c r="J24" s="24" t="e">
        <f t="shared" si="1"/>
        <v>#DIV/0!</v>
      </c>
      <c r="K24" s="41"/>
    </row>
    <row r="25" spans="1:11" ht="75" x14ac:dyDescent="0.2">
      <c r="A25" s="33" t="s">
        <v>27</v>
      </c>
      <c r="B25" s="1">
        <v>87248</v>
      </c>
      <c r="C25" s="1" t="s">
        <v>10</v>
      </c>
      <c r="D25" s="7" t="s">
        <v>330</v>
      </c>
      <c r="E25" s="1" t="s">
        <v>8</v>
      </c>
      <c r="F25" s="2">
        <v>21.4</v>
      </c>
      <c r="G25" s="3"/>
      <c r="H25" s="18">
        <f>G25*$J$2+G25</f>
        <v>0</v>
      </c>
      <c r="I25" s="3">
        <f>F25*H25</f>
        <v>0</v>
      </c>
      <c r="J25" s="24" t="e">
        <f t="shared" si="1"/>
        <v>#DIV/0!</v>
      </c>
      <c r="K25" s="41"/>
    </row>
    <row r="26" spans="1:11" ht="45" x14ac:dyDescent="0.2">
      <c r="A26" s="33" t="s">
        <v>29</v>
      </c>
      <c r="B26" s="1">
        <v>97626</v>
      </c>
      <c r="C26" s="1" t="s">
        <v>10</v>
      </c>
      <c r="D26" s="7" t="s">
        <v>120</v>
      </c>
      <c r="E26" s="1" t="s">
        <v>17</v>
      </c>
      <c r="F26" s="2">
        <v>1.8</v>
      </c>
      <c r="G26" s="3"/>
      <c r="H26" s="18">
        <f>G26*$J$2+G26</f>
        <v>0</v>
      </c>
      <c r="I26" s="3">
        <f>F26*H26</f>
        <v>0</v>
      </c>
      <c r="J26" s="24" t="e">
        <f t="shared" si="1"/>
        <v>#DIV/0!</v>
      </c>
    </row>
    <row r="27" spans="1:11" s="19" customFormat="1" ht="30" x14ac:dyDescent="0.2">
      <c r="A27" s="33" t="s">
        <v>30</v>
      </c>
      <c r="B27" s="29">
        <v>36001</v>
      </c>
      <c r="C27" s="15" t="s">
        <v>173</v>
      </c>
      <c r="D27" s="16" t="s">
        <v>181</v>
      </c>
      <c r="E27" s="15" t="s">
        <v>72</v>
      </c>
      <c r="F27" s="17">
        <v>261.83999999999997</v>
      </c>
      <c r="G27" s="18"/>
      <c r="H27" s="18">
        <f>G27*$J$2+G27</f>
        <v>0</v>
      </c>
      <c r="I27" s="18">
        <f>F27*H27</f>
        <v>0</v>
      </c>
      <c r="J27" s="26" t="e">
        <f t="shared" si="1"/>
        <v>#DIV/0!</v>
      </c>
    </row>
    <row r="28" spans="1:11" ht="75" x14ac:dyDescent="0.2">
      <c r="A28" s="33" t="s">
        <v>31</v>
      </c>
      <c r="B28" s="1">
        <v>100723</v>
      </c>
      <c r="C28" s="1" t="s">
        <v>10</v>
      </c>
      <c r="D28" s="7" t="s">
        <v>308</v>
      </c>
      <c r="E28" s="1" t="s">
        <v>8</v>
      </c>
      <c r="F28" s="2">
        <v>231.84</v>
      </c>
      <c r="G28" s="3"/>
      <c r="H28" s="18">
        <f>G28*$J$2+G28</f>
        <v>0</v>
      </c>
      <c r="I28" s="3">
        <f>F28*H28</f>
        <v>0</v>
      </c>
      <c r="J28" s="24" t="e">
        <f t="shared" si="1"/>
        <v>#DIV/0!</v>
      </c>
    </row>
    <row r="29" spans="1:11" ht="30" x14ac:dyDescent="0.2">
      <c r="A29" s="33" t="s">
        <v>184</v>
      </c>
      <c r="B29" s="1">
        <v>1337</v>
      </c>
      <c r="C29" s="1" t="s">
        <v>10</v>
      </c>
      <c r="D29" s="7" t="s">
        <v>122</v>
      </c>
      <c r="E29" s="1" t="s">
        <v>72</v>
      </c>
      <c r="F29" s="2">
        <v>306.18</v>
      </c>
      <c r="G29" s="3"/>
      <c r="H29" s="18">
        <f>G29*$J$2+G29</f>
        <v>0</v>
      </c>
      <c r="I29" s="3">
        <f>F29*H29</f>
        <v>0</v>
      </c>
      <c r="J29" s="24" t="e">
        <f t="shared" si="1"/>
        <v>#DIV/0!</v>
      </c>
    </row>
    <row r="30" spans="1:11" ht="60" x14ac:dyDescent="0.2">
      <c r="A30" s="33" t="s">
        <v>185</v>
      </c>
      <c r="B30" s="1">
        <v>101175</v>
      </c>
      <c r="C30" s="1" t="s">
        <v>10</v>
      </c>
      <c r="D30" s="7" t="s">
        <v>123</v>
      </c>
      <c r="E30" s="1" t="s">
        <v>45</v>
      </c>
      <c r="F30" s="2">
        <v>12</v>
      </c>
      <c r="G30" s="3"/>
      <c r="H30" s="18">
        <f>G30*$J$2+G30</f>
        <v>0</v>
      </c>
      <c r="I30" s="3">
        <f>F30*H30</f>
        <v>0</v>
      </c>
      <c r="J30" s="24" t="e">
        <f t="shared" si="1"/>
        <v>#DIV/0!</v>
      </c>
    </row>
    <row r="31" spans="1:11" ht="45" x14ac:dyDescent="0.2">
      <c r="A31" s="33" t="s">
        <v>186</v>
      </c>
      <c r="B31" s="1">
        <v>96546</v>
      </c>
      <c r="C31" s="1" t="s">
        <v>10</v>
      </c>
      <c r="D31" s="7" t="s">
        <v>124</v>
      </c>
      <c r="E31" s="1" t="s">
        <v>72</v>
      </c>
      <c r="F31" s="2">
        <v>17.95</v>
      </c>
      <c r="G31" s="3"/>
      <c r="H31" s="18">
        <f>G31*$J$2+G31</f>
        <v>0</v>
      </c>
      <c r="I31" s="3">
        <f>F31*H31</f>
        <v>0</v>
      </c>
      <c r="J31" s="24" t="e">
        <f t="shared" si="1"/>
        <v>#DIV/0!</v>
      </c>
    </row>
    <row r="32" spans="1:11" ht="45" x14ac:dyDescent="0.2">
      <c r="A32" s="33" t="s">
        <v>187</v>
      </c>
      <c r="B32" s="1">
        <v>96547</v>
      </c>
      <c r="C32" s="1" t="s">
        <v>10</v>
      </c>
      <c r="D32" s="7" t="s">
        <v>125</v>
      </c>
      <c r="E32" s="1" t="s">
        <v>72</v>
      </c>
      <c r="F32" s="2">
        <v>20.8</v>
      </c>
      <c r="G32" s="3"/>
      <c r="H32" s="18">
        <f>G32*$J$2+G32</f>
        <v>0</v>
      </c>
      <c r="I32" s="3">
        <f>F32*H32</f>
        <v>0</v>
      </c>
      <c r="J32" s="24" t="e">
        <f t="shared" si="1"/>
        <v>#DIV/0!</v>
      </c>
    </row>
    <row r="33" spans="1:12" ht="60" x14ac:dyDescent="0.2">
      <c r="A33" s="33" t="s">
        <v>188</v>
      </c>
      <c r="B33" s="1">
        <v>96557</v>
      </c>
      <c r="C33" s="1" t="s">
        <v>10</v>
      </c>
      <c r="D33" s="7" t="s">
        <v>126</v>
      </c>
      <c r="E33" s="1" t="s">
        <v>17</v>
      </c>
      <c r="F33" s="2">
        <v>1</v>
      </c>
      <c r="G33" s="3"/>
      <c r="H33" s="18">
        <f>G33*$J$2+G33</f>
        <v>0</v>
      </c>
      <c r="I33" s="3">
        <f>F33*H33</f>
        <v>0</v>
      </c>
      <c r="J33" s="24" t="e">
        <f t="shared" si="1"/>
        <v>#DIV/0!</v>
      </c>
    </row>
    <row r="34" spans="1:12" ht="60" x14ac:dyDescent="0.2">
      <c r="A34" s="33" t="s">
        <v>189</v>
      </c>
      <c r="B34" s="1">
        <v>96531</v>
      </c>
      <c r="C34" s="1" t="s">
        <v>10</v>
      </c>
      <c r="D34" s="7" t="s">
        <v>127</v>
      </c>
      <c r="E34" s="1" t="s">
        <v>8</v>
      </c>
      <c r="F34" s="2">
        <v>4.8</v>
      </c>
      <c r="G34" s="3"/>
      <c r="H34" s="18">
        <f>G34*$J$2+G34</f>
        <v>0</v>
      </c>
      <c r="I34" s="3">
        <f>F34*H34</f>
        <v>0</v>
      </c>
      <c r="J34" s="24" t="e">
        <f t="shared" si="1"/>
        <v>#DIV/0!</v>
      </c>
    </row>
    <row r="35" spans="1:12" ht="45" x14ac:dyDescent="0.2">
      <c r="A35" s="33" t="s">
        <v>190</v>
      </c>
      <c r="B35" s="1">
        <v>97625</v>
      </c>
      <c r="C35" s="1" t="s">
        <v>10</v>
      </c>
      <c r="D35" s="7" t="s">
        <v>128</v>
      </c>
      <c r="E35" s="1" t="s">
        <v>17</v>
      </c>
      <c r="F35" s="2">
        <v>0.5</v>
      </c>
      <c r="G35" s="3"/>
      <c r="H35" s="18">
        <f>G35*$J$2+G35</f>
        <v>0</v>
      </c>
      <c r="I35" s="3">
        <f>F35*H35</f>
        <v>0</v>
      </c>
      <c r="J35" s="24" t="e">
        <f t="shared" si="1"/>
        <v>#DIV/0!</v>
      </c>
    </row>
    <row r="36" spans="1:12" ht="30" x14ac:dyDescent="0.2">
      <c r="A36" s="33" t="s">
        <v>195</v>
      </c>
      <c r="B36" s="1">
        <v>100701</v>
      </c>
      <c r="C36" s="1" t="s">
        <v>10</v>
      </c>
      <c r="D36" s="7" t="s">
        <v>129</v>
      </c>
      <c r="E36" s="1" t="s">
        <v>8</v>
      </c>
      <c r="F36" s="2">
        <v>4.83</v>
      </c>
      <c r="G36" s="3"/>
      <c r="H36" s="18">
        <f>G36*$J$2+G36</f>
        <v>0</v>
      </c>
      <c r="I36" s="3">
        <f>F36*H36</f>
        <v>0</v>
      </c>
      <c r="J36" s="24" t="e">
        <f t="shared" si="1"/>
        <v>#DIV/0!</v>
      </c>
    </row>
    <row r="37" spans="1:12" ht="30" x14ac:dyDescent="0.2">
      <c r="A37" s="33" t="s">
        <v>196</v>
      </c>
      <c r="B37" s="1">
        <v>1318</v>
      </c>
      <c r="C37" s="1" t="s">
        <v>10</v>
      </c>
      <c r="D37" s="7" t="s">
        <v>130</v>
      </c>
      <c r="E37" s="1" t="s">
        <v>72</v>
      </c>
      <c r="F37" s="2">
        <f>F36*16</f>
        <v>77.28</v>
      </c>
      <c r="G37" s="3"/>
      <c r="H37" s="18">
        <f>G37*$J$2+G37</f>
        <v>0</v>
      </c>
      <c r="I37" s="3">
        <f>F37*H37</f>
        <v>0</v>
      </c>
      <c r="J37" s="24" t="e">
        <f t="shared" si="1"/>
        <v>#DIV/0!</v>
      </c>
    </row>
    <row r="38" spans="1:12" ht="60" x14ac:dyDescent="0.2">
      <c r="A38" s="33" t="s">
        <v>197</v>
      </c>
      <c r="B38" s="1">
        <v>100733</v>
      </c>
      <c r="C38" s="1" t="s">
        <v>10</v>
      </c>
      <c r="D38" s="7" t="s">
        <v>309</v>
      </c>
      <c r="E38" s="1" t="s">
        <v>8</v>
      </c>
      <c r="F38" s="2">
        <f>F36</f>
        <v>4.83</v>
      </c>
      <c r="G38" s="3"/>
      <c r="H38" s="18">
        <f>G38*$J$2+G38</f>
        <v>0</v>
      </c>
      <c r="I38" s="3">
        <f>F38*H38</f>
        <v>0</v>
      </c>
      <c r="J38" s="24" t="e">
        <f t="shared" si="1"/>
        <v>#DIV/0!</v>
      </c>
    </row>
    <row r="39" spans="1:12" ht="75" x14ac:dyDescent="0.2">
      <c r="A39" s="33" t="s">
        <v>198</v>
      </c>
      <c r="B39" s="1">
        <v>100735</v>
      </c>
      <c r="C39" s="1" t="s">
        <v>10</v>
      </c>
      <c r="D39" s="7" t="s">
        <v>310</v>
      </c>
      <c r="E39" s="1" t="s">
        <v>8</v>
      </c>
      <c r="F39" s="2">
        <f>F38*2</f>
        <v>9.66</v>
      </c>
      <c r="G39" s="3"/>
      <c r="H39" s="18">
        <f>G39*$J$2+G39</f>
        <v>0</v>
      </c>
      <c r="I39" s="3">
        <f>F39*H39</f>
        <v>0</v>
      </c>
      <c r="J39" s="24" t="e">
        <f t="shared" si="1"/>
        <v>#DIV/0!</v>
      </c>
    </row>
    <row r="40" spans="1:12" ht="90" x14ac:dyDescent="0.2">
      <c r="A40" s="33" t="s">
        <v>199</v>
      </c>
      <c r="B40" s="1">
        <v>87530</v>
      </c>
      <c r="C40" s="1" t="s">
        <v>10</v>
      </c>
      <c r="D40" s="7" t="s">
        <v>132</v>
      </c>
      <c r="E40" s="1" t="s">
        <v>8</v>
      </c>
      <c r="F40" s="2">
        <v>4.5</v>
      </c>
      <c r="G40" s="3"/>
      <c r="H40" s="18">
        <f>G40*$J$2+G40</f>
        <v>0</v>
      </c>
      <c r="I40" s="3">
        <f>F40*H40</f>
        <v>0</v>
      </c>
      <c r="J40" s="24" t="e">
        <f t="shared" si="1"/>
        <v>#DIV/0!</v>
      </c>
    </row>
    <row r="41" spans="1:12" ht="45" x14ac:dyDescent="0.2">
      <c r="A41" s="33" t="s">
        <v>204</v>
      </c>
      <c r="B41" s="1">
        <v>88489</v>
      </c>
      <c r="C41" s="1" t="s">
        <v>10</v>
      </c>
      <c r="D41" s="7" t="s">
        <v>94</v>
      </c>
      <c r="E41" s="1" t="s">
        <v>8</v>
      </c>
      <c r="F41" s="2">
        <f>F40</f>
        <v>4.5</v>
      </c>
      <c r="G41" s="3"/>
      <c r="H41" s="18">
        <f>G41*$J$2+G41</f>
        <v>0</v>
      </c>
      <c r="I41" s="3">
        <f>F41*H41</f>
        <v>0</v>
      </c>
      <c r="J41" s="24" t="e">
        <f t="shared" si="1"/>
        <v>#DIV/0!</v>
      </c>
    </row>
    <row r="42" spans="1:12" ht="75" x14ac:dyDescent="0.2">
      <c r="A42" s="33" t="s">
        <v>205</v>
      </c>
      <c r="B42" s="1">
        <v>100981</v>
      </c>
      <c r="C42" s="1" t="s">
        <v>10</v>
      </c>
      <c r="D42" s="7" t="s">
        <v>131</v>
      </c>
      <c r="E42" s="1" t="s">
        <v>17</v>
      </c>
      <c r="F42" s="2">
        <v>8.15</v>
      </c>
      <c r="G42" s="3"/>
      <c r="H42" s="18">
        <f>G42*$J$2+G42</f>
        <v>0</v>
      </c>
      <c r="I42" s="3">
        <f>F42*H42</f>
        <v>0</v>
      </c>
      <c r="J42" s="24" t="e">
        <f t="shared" si="1"/>
        <v>#DIV/0!</v>
      </c>
    </row>
    <row r="43" spans="1:12" x14ac:dyDescent="0.2">
      <c r="A43" s="33"/>
      <c r="B43" s="44" t="s">
        <v>89</v>
      </c>
      <c r="C43" s="44"/>
      <c r="D43" s="44"/>
      <c r="E43" s="44"/>
      <c r="F43" s="44"/>
      <c r="G43" s="44"/>
      <c r="H43" s="44"/>
      <c r="I43" s="44"/>
      <c r="J43" s="44"/>
      <c r="L43" s="14"/>
    </row>
    <row r="44" spans="1:12" ht="90" x14ac:dyDescent="0.2">
      <c r="A44" s="33" t="s">
        <v>206</v>
      </c>
      <c r="B44" s="1">
        <v>87451</v>
      </c>
      <c r="C44" s="1" t="s">
        <v>10</v>
      </c>
      <c r="D44" s="7" t="s">
        <v>90</v>
      </c>
      <c r="E44" s="1" t="s">
        <v>8</v>
      </c>
      <c r="F44" s="2">
        <v>2.15</v>
      </c>
      <c r="G44" s="3"/>
      <c r="H44" s="18">
        <f>G44*$J$2+G44</f>
        <v>0</v>
      </c>
      <c r="I44" s="3">
        <f>F44*H44</f>
        <v>0</v>
      </c>
      <c r="J44" s="24" t="e">
        <f t="shared" ref="J44:J51" si="2">I44/$I$185</f>
        <v>#DIV/0!</v>
      </c>
    </row>
    <row r="45" spans="1:12" ht="75" x14ac:dyDescent="0.2">
      <c r="A45" s="33" t="s">
        <v>207</v>
      </c>
      <c r="B45" s="1">
        <v>87894</v>
      </c>
      <c r="C45" s="1" t="s">
        <v>10</v>
      </c>
      <c r="D45" s="7" t="s">
        <v>91</v>
      </c>
      <c r="E45" s="1" t="s">
        <v>8</v>
      </c>
      <c r="F45" s="2">
        <f>F44*2</f>
        <v>4.3</v>
      </c>
      <c r="G45" s="3"/>
      <c r="H45" s="18">
        <f>G45*$J$2+G45</f>
        <v>0</v>
      </c>
      <c r="I45" s="3">
        <f>F45*H45</f>
        <v>0</v>
      </c>
      <c r="J45" s="24" t="e">
        <f t="shared" si="2"/>
        <v>#DIV/0!</v>
      </c>
    </row>
    <row r="46" spans="1:12" ht="90" x14ac:dyDescent="0.2">
      <c r="A46" s="33" t="s">
        <v>209</v>
      </c>
      <c r="B46" s="1">
        <v>87792</v>
      </c>
      <c r="C46" s="1" t="s">
        <v>10</v>
      </c>
      <c r="D46" s="7" t="s">
        <v>92</v>
      </c>
      <c r="E46" s="1" t="s">
        <v>8</v>
      </c>
      <c r="F46" s="2">
        <f>F45</f>
        <v>4.3</v>
      </c>
      <c r="G46" s="3"/>
      <c r="H46" s="18">
        <f>G46*$J$2+G46</f>
        <v>0</v>
      </c>
      <c r="I46" s="3">
        <f>F46*H46</f>
        <v>0</v>
      </c>
      <c r="J46" s="24" t="e">
        <f t="shared" si="2"/>
        <v>#DIV/0!</v>
      </c>
    </row>
    <row r="47" spans="1:12" ht="30" x14ac:dyDescent="0.2">
      <c r="A47" s="33" t="s">
        <v>306</v>
      </c>
      <c r="B47" s="1">
        <v>88485</v>
      </c>
      <c r="C47" s="1" t="s">
        <v>10</v>
      </c>
      <c r="D47" s="7" t="s">
        <v>93</v>
      </c>
      <c r="E47" s="1" t="s">
        <v>8</v>
      </c>
      <c r="F47" s="2">
        <f>F45</f>
        <v>4.3</v>
      </c>
      <c r="G47" s="3"/>
      <c r="H47" s="18">
        <f>G47*$J$2+G47</f>
        <v>0</v>
      </c>
      <c r="I47" s="3">
        <f>F47*H47</f>
        <v>0</v>
      </c>
      <c r="J47" s="24" t="e">
        <f t="shared" si="2"/>
        <v>#DIV/0!</v>
      </c>
    </row>
    <row r="48" spans="1:12" ht="45" x14ac:dyDescent="0.2">
      <c r="A48" s="33" t="s">
        <v>311</v>
      </c>
      <c r="B48" s="1">
        <v>88489</v>
      </c>
      <c r="C48" s="1" t="s">
        <v>10</v>
      </c>
      <c r="D48" s="7" t="s">
        <v>94</v>
      </c>
      <c r="E48" s="1" t="s">
        <v>8</v>
      </c>
      <c r="F48" s="2">
        <f>F45</f>
        <v>4.3</v>
      </c>
      <c r="G48" s="3"/>
      <c r="H48" s="18">
        <f>G48*$J$2+G48</f>
        <v>0</v>
      </c>
      <c r="I48" s="3">
        <f>F48*H48</f>
        <v>0</v>
      </c>
      <c r="J48" s="24" t="e">
        <f t="shared" si="2"/>
        <v>#DIV/0!</v>
      </c>
    </row>
    <row r="49" spans="1:21" ht="30" x14ac:dyDescent="0.2">
      <c r="A49" s="33" t="s">
        <v>312</v>
      </c>
      <c r="B49" s="1">
        <v>90838</v>
      </c>
      <c r="C49" s="1" t="s">
        <v>10</v>
      </c>
      <c r="D49" s="7" t="s">
        <v>83</v>
      </c>
      <c r="E49" s="1" t="s">
        <v>84</v>
      </c>
      <c r="F49" s="2">
        <v>1.25</v>
      </c>
      <c r="G49" s="3"/>
      <c r="H49" s="18">
        <f>G49*$J$2+G49</f>
        <v>0</v>
      </c>
      <c r="I49" s="3">
        <f>F49*H49</f>
        <v>0</v>
      </c>
      <c r="J49" s="24" t="e">
        <f t="shared" si="2"/>
        <v>#DIV/0!</v>
      </c>
    </row>
    <row r="50" spans="1:21" s="19" customFormat="1" x14ac:dyDescent="0.2">
      <c r="A50" s="33" t="s">
        <v>332</v>
      </c>
      <c r="B50" s="15" t="s">
        <v>85</v>
      </c>
      <c r="C50" s="15" t="s">
        <v>74</v>
      </c>
      <c r="D50" s="16" t="s">
        <v>86</v>
      </c>
      <c r="E50" s="15" t="s">
        <v>8</v>
      </c>
      <c r="F50" s="17">
        <v>4.62</v>
      </c>
      <c r="G50" s="18"/>
      <c r="H50" s="18">
        <f>G50*$J$2+G50</f>
        <v>0</v>
      </c>
      <c r="I50" s="18">
        <f>F50*H50</f>
        <v>0</v>
      </c>
      <c r="J50" s="26" t="e">
        <f t="shared" si="2"/>
        <v>#DIV/0!</v>
      </c>
    </row>
    <row r="51" spans="1:21" s="19" customFormat="1" ht="30" x14ac:dyDescent="0.2">
      <c r="A51" s="33" t="s">
        <v>333</v>
      </c>
      <c r="B51" s="15" t="s">
        <v>87</v>
      </c>
      <c r="C51" s="15" t="s">
        <v>74</v>
      </c>
      <c r="D51" s="16" t="s">
        <v>88</v>
      </c>
      <c r="E51" s="15" t="s">
        <v>8</v>
      </c>
      <c r="F51" s="17">
        <f>F50</f>
        <v>4.62</v>
      </c>
      <c r="G51" s="18"/>
      <c r="H51" s="18">
        <f>G51*$J$2+G51</f>
        <v>0</v>
      </c>
      <c r="I51" s="18">
        <f>F51*H51</f>
        <v>0</v>
      </c>
      <c r="J51" s="26" t="e">
        <f t="shared" si="2"/>
        <v>#DIV/0!</v>
      </c>
    </row>
    <row r="52" spans="1:2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L52" s="14"/>
    </row>
    <row r="53" spans="1:21" x14ac:dyDescent="0.2">
      <c r="A53" s="43" t="s">
        <v>11</v>
      </c>
      <c r="B53" s="43"/>
      <c r="C53" s="43"/>
      <c r="D53" s="43"/>
      <c r="E53" s="43"/>
      <c r="F53" s="43"/>
      <c r="G53" s="43"/>
      <c r="H53" s="43"/>
      <c r="I53" s="10">
        <f>SUM(I21:I42,I44:I51)</f>
        <v>0</v>
      </c>
      <c r="J53" s="25" t="e">
        <f>I53/$I$185</f>
        <v>#DIV/0!</v>
      </c>
    </row>
    <row r="54" spans="1:2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21" x14ac:dyDescent="0.2">
      <c r="A55" s="34">
        <v>4</v>
      </c>
      <c r="B55" s="44" t="s">
        <v>20</v>
      </c>
      <c r="C55" s="44"/>
      <c r="D55" s="44"/>
      <c r="E55" s="44"/>
      <c r="F55" s="44"/>
      <c r="G55" s="44"/>
      <c r="H55" s="44"/>
      <c r="I55" s="44"/>
      <c r="J55" s="44"/>
    </row>
    <row r="56" spans="1:21" ht="31.5" x14ac:dyDescent="0.2">
      <c r="A56" s="9" t="s">
        <v>2</v>
      </c>
      <c r="B56" s="9" t="s">
        <v>3</v>
      </c>
      <c r="C56" s="9" t="s">
        <v>4</v>
      </c>
      <c r="D56" s="9" t="s">
        <v>5</v>
      </c>
      <c r="E56" s="9" t="s">
        <v>219</v>
      </c>
      <c r="F56" s="9" t="s">
        <v>220</v>
      </c>
      <c r="G56" s="9" t="s">
        <v>221</v>
      </c>
      <c r="H56" s="9" t="s">
        <v>222</v>
      </c>
      <c r="I56" s="9" t="s">
        <v>223</v>
      </c>
      <c r="J56" s="9" t="s">
        <v>224</v>
      </c>
    </row>
    <row r="57" spans="1:21" s="19" customFormat="1" ht="30" x14ac:dyDescent="0.2">
      <c r="A57" s="35" t="s">
        <v>33</v>
      </c>
      <c r="B57" s="15" t="s">
        <v>315</v>
      </c>
      <c r="C57" s="15" t="s">
        <v>74</v>
      </c>
      <c r="D57" s="16" t="s">
        <v>316</v>
      </c>
      <c r="E57" s="15" t="s">
        <v>84</v>
      </c>
      <c r="F57" s="17">
        <v>48</v>
      </c>
      <c r="G57" s="18"/>
      <c r="H57" s="18">
        <f>G57*$J$2+G57</f>
        <v>0</v>
      </c>
      <c r="I57" s="18">
        <f>F57*H57</f>
        <v>0</v>
      </c>
      <c r="J57" s="24" t="e">
        <f t="shared" ref="J57:J80" si="3">I57/$I$185</f>
        <v>#DIV/0!</v>
      </c>
    </row>
    <row r="58" spans="1:21" s="19" customFormat="1" ht="45" x14ac:dyDescent="0.2">
      <c r="A58" s="35" t="s">
        <v>34</v>
      </c>
      <c r="B58" s="15">
        <v>101909</v>
      </c>
      <c r="C58" s="15" t="s">
        <v>10</v>
      </c>
      <c r="D58" s="16" t="s">
        <v>133</v>
      </c>
      <c r="E58" s="15" t="s">
        <v>84</v>
      </c>
      <c r="F58" s="17">
        <v>1</v>
      </c>
      <c r="G58" s="18"/>
      <c r="H58" s="18">
        <f>G58*$J$2+G58</f>
        <v>0</v>
      </c>
      <c r="I58" s="18">
        <f>F58*H58</f>
        <v>0</v>
      </c>
      <c r="J58" s="24" t="e">
        <f t="shared" si="3"/>
        <v>#DIV/0!</v>
      </c>
    </row>
    <row r="59" spans="1:21" s="19" customFormat="1" ht="30" x14ac:dyDescent="0.2">
      <c r="A59" s="38" t="s">
        <v>35</v>
      </c>
      <c r="B59" s="29">
        <v>100888</v>
      </c>
      <c r="C59" s="15" t="s">
        <v>173</v>
      </c>
      <c r="D59" s="16" t="s">
        <v>178</v>
      </c>
      <c r="E59" s="15" t="s">
        <v>84</v>
      </c>
      <c r="F59" s="17">
        <v>2</v>
      </c>
      <c r="G59" s="18"/>
      <c r="H59" s="18">
        <f>G59*$J$2+G59</f>
        <v>0</v>
      </c>
      <c r="I59" s="18">
        <f>F59*H59</f>
        <v>0</v>
      </c>
      <c r="J59" s="26" t="e">
        <f t="shared" si="3"/>
        <v>#DIV/0!</v>
      </c>
    </row>
    <row r="60" spans="1:21" s="19" customFormat="1" ht="30" x14ac:dyDescent="0.2">
      <c r="A60" s="38" t="s">
        <v>36</v>
      </c>
      <c r="B60" s="15" t="s">
        <v>134</v>
      </c>
      <c r="C60" s="15" t="s">
        <v>13</v>
      </c>
      <c r="D60" s="16" t="s">
        <v>28</v>
      </c>
      <c r="E60" s="15" t="s">
        <v>84</v>
      </c>
      <c r="F60" s="17">
        <v>5</v>
      </c>
      <c r="G60" s="18"/>
      <c r="H60" s="18">
        <f>G60*$J$2+G60</f>
        <v>0</v>
      </c>
      <c r="I60" s="18">
        <f>F60*H60</f>
        <v>0</v>
      </c>
      <c r="J60" s="26" t="e">
        <f t="shared" si="3"/>
        <v>#DIV/0!</v>
      </c>
    </row>
    <row r="61" spans="1:21" s="19" customFormat="1" ht="30" x14ac:dyDescent="0.2">
      <c r="A61" s="38" t="s">
        <v>37</v>
      </c>
      <c r="B61" s="15" t="s">
        <v>177</v>
      </c>
      <c r="C61" s="15" t="s">
        <v>24</v>
      </c>
      <c r="D61" s="16" t="s">
        <v>25</v>
      </c>
      <c r="E61" s="15" t="s">
        <v>84</v>
      </c>
      <c r="F61" s="17">
        <v>7</v>
      </c>
      <c r="G61" s="18"/>
      <c r="H61" s="18">
        <f>G61*$J$2+G61</f>
        <v>0</v>
      </c>
      <c r="I61" s="18">
        <f>F61*H61</f>
        <v>0</v>
      </c>
      <c r="J61" s="26" t="e">
        <f t="shared" si="3"/>
        <v>#DIV/0!</v>
      </c>
    </row>
    <row r="62" spans="1:21" ht="60" customHeight="1" x14ac:dyDescent="0.2">
      <c r="A62" s="38" t="s">
        <v>38</v>
      </c>
      <c r="B62" s="1">
        <v>101176</v>
      </c>
      <c r="C62" s="1" t="s">
        <v>10</v>
      </c>
      <c r="D62" s="7" t="s">
        <v>182</v>
      </c>
      <c r="E62" s="1" t="s">
        <v>45</v>
      </c>
      <c r="F62" s="2">
        <v>66</v>
      </c>
      <c r="G62" s="3"/>
      <c r="H62" s="18">
        <f>G62*$J$2+G62</f>
        <v>0</v>
      </c>
      <c r="I62" s="3">
        <f>F62*H62</f>
        <v>0</v>
      </c>
      <c r="J62" s="24" t="e">
        <f t="shared" si="3"/>
        <v>#DIV/0!</v>
      </c>
      <c r="K62" s="42" t="s">
        <v>183</v>
      </c>
      <c r="U62" s="14"/>
    </row>
    <row r="63" spans="1:21" ht="45" x14ac:dyDescent="0.2">
      <c r="A63" s="38" t="s">
        <v>39</v>
      </c>
      <c r="B63" s="1">
        <v>100322</v>
      </c>
      <c r="C63" s="1" t="s">
        <v>10</v>
      </c>
      <c r="D63" s="7" t="s">
        <v>191</v>
      </c>
      <c r="E63" s="1" t="s">
        <v>17</v>
      </c>
      <c r="F63" s="2">
        <v>1.19</v>
      </c>
      <c r="G63" s="3"/>
      <c r="H63" s="18">
        <f>G63*$J$2+G63</f>
        <v>0</v>
      </c>
      <c r="I63" s="3">
        <f>F63*H63</f>
        <v>0</v>
      </c>
      <c r="J63" s="24" t="e">
        <f t="shared" si="3"/>
        <v>#DIV/0!</v>
      </c>
      <c r="K63" s="42"/>
      <c r="U63" s="14"/>
    </row>
    <row r="64" spans="1:21" ht="90" x14ac:dyDescent="0.2">
      <c r="A64" s="38" t="s">
        <v>255</v>
      </c>
      <c r="B64" s="1">
        <v>89470</v>
      </c>
      <c r="C64" s="1" t="s">
        <v>10</v>
      </c>
      <c r="D64" s="7" t="s">
        <v>192</v>
      </c>
      <c r="E64" s="1" t="s">
        <v>8</v>
      </c>
      <c r="F64" s="2">
        <v>43.94</v>
      </c>
      <c r="G64" s="3"/>
      <c r="H64" s="18">
        <f>G64*$J$2+G64</f>
        <v>0</v>
      </c>
      <c r="I64" s="3">
        <f>F64*H64</f>
        <v>0</v>
      </c>
      <c r="J64" s="24" t="e">
        <f t="shared" si="3"/>
        <v>#DIV/0!</v>
      </c>
      <c r="K64" s="42"/>
      <c r="U64" s="14"/>
    </row>
    <row r="65" spans="1:21" ht="90" x14ac:dyDescent="0.2">
      <c r="A65" s="38" t="s">
        <v>256</v>
      </c>
      <c r="B65" s="1">
        <v>89474</v>
      </c>
      <c r="C65" s="1" t="s">
        <v>10</v>
      </c>
      <c r="D65" s="7" t="s">
        <v>193</v>
      </c>
      <c r="E65" s="1" t="s">
        <v>8</v>
      </c>
      <c r="F65" s="2">
        <v>7.1400000000000006</v>
      </c>
      <c r="G65" s="3"/>
      <c r="H65" s="18">
        <f>G65*$J$2+G65</f>
        <v>0</v>
      </c>
      <c r="I65" s="3">
        <f>F65*H65</f>
        <v>0</v>
      </c>
      <c r="J65" s="24" t="e">
        <f t="shared" si="3"/>
        <v>#DIV/0!</v>
      </c>
      <c r="K65" s="42"/>
      <c r="U65" s="14"/>
    </row>
    <row r="66" spans="1:21" ht="30" x14ac:dyDescent="0.2">
      <c r="A66" s="38" t="s">
        <v>257</v>
      </c>
      <c r="B66" s="1">
        <v>93184</v>
      </c>
      <c r="C66" s="1" t="s">
        <v>10</v>
      </c>
      <c r="D66" s="7" t="s">
        <v>194</v>
      </c>
      <c r="E66" s="1" t="s">
        <v>45</v>
      </c>
      <c r="F66" s="2">
        <v>9.1000000000000014</v>
      </c>
      <c r="G66" s="3"/>
      <c r="H66" s="18">
        <f>G66*$J$2+G66</f>
        <v>0</v>
      </c>
      <c r="I66" s="3">
        <f>F66*H66</f>
        <v>0</v>
      </c>
      <c r="J66" s="24" t="e">
        <f t="shared" si="3"/>
        <v>#DIV/0!</v>
      </c>
      <c r="K66" s="42"/>
      <c r="U66" s="14"/>
    </row>
    <row r="67" spans="1:21" ht="75" x14ac:dyDescent="0.2">
      <c r="A67" s="38" t="s">
        <v>258</v>
      </c>
      <c r="B67" s="1">
        <v>92539</v>
      </c>
      <c r="C67" s="1" t="s">
        <v>10</v>
      </c>
      <c r="D67" s="7" t="s">
        <v>208</v>
      </c>
      <c r="E67" s="1" t="s">
        <v>8</v>
      </c>
      <c r="F67" s="2">
        <v>28.830000000000002</v>
      </c>
      <c r="G67" s="3"/>
      <c r="H67" s="18">
        <f>G67*$J$2+G67</f>
        <v>0</v>
      </c>
      <c r="I67" s="3">
        <f>F67*H67</f>
        <v>0</v>
      </c>
      <c r="J67" s="24" t="e">
        <f t="shared" si="3"/>
        <v>#DIV/0!</v>
      </c>
      <c r="K67" s="42"/>
      <c r="U67" s="14"/>
    </row>
    <row r="68" spans="1:21" ht="30" x14ac:dyDescent="0.2">
      <c r="A68" s="38" t="s">
        <v>259</v>
      </c>
      <c r="B68" s="1">
        <v>55960</v>
      </c>
      <c r="C68" s="1" t="s">
        <v>10</v>
      </c>
      <c r="D68" s="7" t="s">
        <v>210</v>
      </c>
      <c r="E68" s="1" t="s">
        <v>8</v>
      </c>
      <c r="F68" s="2">
        <v>28.830000000000002</v>
      </c>
      <c r="G68" s="3"/>
      <c r="H68" s="18">
        <f>G68*$J$2+G68</f>
        <v>0</v>
      </c>
      <c r="I68" s="3">
        <f>F68*H68</f>
        <v>0</v>
      </c>
      <c r="J68" s="24" t="e">
        <f t="shared" si="3"/>
        <v>#DIV/0!</v>
      </c>
      <c r="K68" s="42"/>
      <c r="U68" s="14"/>
    </row>
    <row r="69" spans="1:21" ht="45" x14ac:dyDescent="0.2">
      <c r="A69" s="38" t="s">
        <v>260</v>
      </c>
      <c r="B69" s="1">
        <v>94189</v>
      </c>
      <c r="C69" s="1" t="s">
        <v>10</v>
      </c>
      <c r="D69" s="7" t="s">
        <v>211</v>
      </c>
      <c r="E69" s="1" t="s">
        <v>8</v>
      </c>
      <c r="F69" s="2">
        <v>28.830000000000002</v>
      </c>
      <c r="G69" s="3"/>
      <c r="H69" s="18">
        <f>G69*$J$2+G69</f>
        <v>0</v>
      </c>
      <c r="I69" s="3">
        <f>F69*H69</f>
        <v>0</v>
      </c>
      <c r="J69" s="24" t="e">
        <f t="shared" si="3"/>
        <v>#DIV/0!</v>
      </c>
      <c r="K69" s="42"/>
      <c r="U69" s="14"/>
    </row>
    <row r="70" spans="1:21" ht="30" x14ac:dyDescent="0.2">
      <c r="A70" s="38" t="s">
        <v>261</v>
      </c>
      <c r="B70" s="1">
        <v>100701</v>
      </c>
      <c r="C70" s="1" t="s">
        <v>10</v>
      </c>
      <c r="D70" s="7" t="s">
        <v>129</v>
      </c>
      <c r="E70" s="1" t="s">
        <v>8</v>
      </c>
      <c r="F70" s="2">
        <v>12.600000000000001</v>
      </c>
      <c r="G70" s="3"/>
      <c r="H70" s="18">
        <f>G70*$J$2+G70</f>
        <v>0</v>
      </c>
      <c r="I70" s="3">
        <f>F70*H70</f>
        <v>0</v>
      </c>
      <c r="J70" s="24" t="e">
        <f t="shared" si="3"/>
        <v>#DIV/0!</v>
      </c>
      <c r="K70" s="42"/>
      <c r="U70" s="14"/>
    </row>
    <row r="71" spans="1:21" ht="75" x14ac:dyDescent="0.2">
      <c r="A71" s="38" t="s">
        <v>262</v>
      </c>
      <c r="B71" s="1">
        <v>87894</v>
      </c>
      <c r="C71" s="1" t="s">
        <v>10</v>
      </c>
      <c r="D71" s="7" t="s">
        <v>91</v>
      </c>
      <c r="E71" s="1" t="s">
        <v>8</v>
      </c>
      <c r="F71" s="2">
        <v>41.959999999999994</v>
      </c>
      <c r="G71" s="3"/>
      <c r="H71" s="18">
        <f>G71*$J$2+G71</f>
        <v>0</v>
      </c>
      <c r="I71" s="3">
        <f>F71*H71</f>
        <v>0</v>
      </c>
      <c r="J71" s="24" t="e">
        <f t="shared" si="3"/>
        <v>#DIV/0!</v>
      </c>
      <c r="K71" s="42"/>
      <c r="U71" s="14"/>
    </row>
    <row r="72" spans="1:21" ht="75" x14ac:dyDescent="0.2">
      <c r="A72" s="38" t="s">
        <v>263</v>
      </c>
      <c r="B72" s="1">
        <v>87905</v>
      </c>
      <c r="C72" s="1" t="s">
        <v>10</v>
      </c>
      <c r="D72" s="7" t="s">
        <v>200</v>
      </c>
      <c r="E72" s="1" t="s">
        <v>8</v>
      </c>
      <c r="F72" s="2">
        <v>7.1400000000000006</v>
      </c>
      <c r="G72" s="3"/>
      <c r="H72" s="18">
        <f>G72*$J$2+G72</f>
        <v>0</v>
      </c>
      <c r="I72" s="3">
        <f>F72*H72</f>
        <v>0</v>
      </c>
      <c r="J72" s="24" t="e">
        <f t="shared" si="3"/>
        <v>#DIV/0!</v>
      </c>
      <c r="K72" s="42"/>
      <c r="U72" s="14"/>
    </row>
    <row r="73" spans="1:21" ht="75" x14ac:dyDescent="0.2">
      <c r="A73" s="38" t="s">
        <v>264</v>
      </c>
      <c r="B73" s="1">
        <v>87879</v>
      </c>
      <c r="C73" s="1" t="s">
        <v>10</v>
      </c>
      <c r="D73" s="7" t="s">
        <v>201</v>
      </c>
      <c r="E73" s="1" t="s">
        <v>8</v>
      </c>
      <c r="F73" s="2">
        <v>50.54</v>
      </c>
      <c r="G73" s="3"/>
      <c r="H73" s="18">
        <f>G73*$J$2+G73</f>
        <v>0</v>
      </c>
      <c r="I73" s="3">
        <f>F73*H73</f>
        <v>0</v>
      </c>
      <c r="J73" s="24" t="e">
        <f t="shared" si="3"/>
        <v>#DIV/0!</v>
      </c>
      <c r="K73" s="42"/>
      <c r="U73" s="14"/>
    </row>
    <row r="74" spans="1:21" ht="90" x14ac:dyDescent="0.2">
      <c r="A74" s="38" t="s">
        <v>265</v>
      </c>
      <c r="B74" s="1">
        <v>87792</v>
      </c>
      <c r="C74" s="1" t="s">
        <v>10</v>
      </c>
      <c r="D74" s="7" t="s">
        <v>92</v>
      </c>
      <c r="E74" s="1" t="s">
        <v>8</v>
      </c>
      <c r="F74" s="2">
        <v>41.959999999999994</v>
      </c>
      <c r="G74" s="3"/>
      <c r="H74" s="18">
        <f>G74*$J$2+G74</f>
        <v>0</v>
      </c>
      <c r="I74" s="3">
        <f>F74*H74</f>
        <v>0</v>
      </c>
      <c r="J74" s="24" t="e">
        <f t="shared" si="3"/>
        <v>#DIV/0!</v>
      </c>
      <c r="K74" s="42"/>
      <c r="U74" s="14"/>
    </row>
    <row r="75" spans="1:21" ht="75" x14ac:dyDescent="0.2">
      <c r="A75" s="38" t="s">
        <v>266</v>
      </c>
      <c r="B75" s="1">
        <v>87775</v>
      </c>
      <c r="C75" s="1" t="s">
        <v>10</v>
      </c>
      <c r="D75" s="7" t="s">
        <v>202</v>
      </c>
      <c r="E75" s="1" t="s">
        <v>8</v>
      </c>
      <c r="F75" s="2">
        <v>7.1400000000000006</v>
      </c>
      <c r="G75" s="3"/>
      <c r="H75" s="18">
        <f>G75*$J$2+G75</f>
        <v>0</v>
      </c>
      <c r="I75" s="3">
        <f>F75*H75</f>
        <v>0</v>
      </c>
      <c r="J75" s="24" t="e">
        <f t="shared" si="3"/>
        <v>#DIV/0!</v>
      </c>
      <c r="K75" s="42"/>
      <c r="U75" s="14"/>
    </row>
    <row r="76" spans="1:21" ht="105" x14ac:dyDescent="0.2">
      <c r="A76" s="38" t="s">
        <v>267</v>
      </c>
      <c r="B76" s="1">
        <v>87529</v>
      </c>
      <c r="C76" s="1" t="s">
        <v>10</v>
      </c>
      <c r="D76" s="7" t="s">
        <v>203</v>
      </c>
      <c r="E76" s="1" t="s">
        <v>8</v>
      </c>
      <c r="F76" s="2">
        <v>50.54</v>
      </c>
      <c r="G76" s="3"/>
      <c r="H76" s="18">
        <f>G76*$J$2+G76</f>
        <v>0</v>
      </c>
      <c r="I76" s="3">
        <f>F76*H76</f>
        <v>0</v>
      </c>
      <c r="J76" s="24" t="e">
        <f t="shared" si="3"/>
        <v>#DIV/0!</v>
      </c>
      <c r="K76" s="42"/>
      <c r="U76" s="14"/>
    </row>
    <row r="77" spans="1:21" ht="45" x14ac:dyDescent="0.2">
      <c r="A77" s="38" t="s">
        <v>268</v>
      </c>
      <c r="B77" s="1">
        <v>88415</v>
      </c>
      <c r="C77" s="1" t="s">
        <v>10</v>
      </c>
      <c r="D77" s="7" t="s">
        <v>212</v>
      </c>
      <c r="E77" s="1" t="s">
        <v>8</v>
      </c>
      <c r="F77" s="2">
        <v>49.1</v>
      </c>
      <c r="G77" s="3"/>
      <c r="H77" s="18">
        <f>G77*$J$2+G77</f>
        <v>0</v>
      </c>
      <c r="I77" s="3">
        <f>F77*H77</f>
        <v>0</v>
      </c>
      <c r="J77" s="24" t="e">
        <f t="shared" si="3"/>
        <v>#DIV/0!</v>
      </c>
      <c r="K77" s="42"/>
      <c r="U77" s="14"/>
    </row>
    <row r="78" spans="1:21" ht="30" x14ac:dyDescent="0.2">
      <c r="A78" s="38" t="s">
        <v>269</v>
      </c>
      <c r="B78" s="1">
        <v>88485</v>
      </c>
      <c r="C78" s="1" t="s">
        <v>10</v>
      </c>
      <c r="D78" s="7" t="s">
        <v>93</v>
      </c>
      <c r="E78" s="1" t="s">
        <v>8</v>
      </c>
      <c r="F78" s="2">
        <v>50.54</v>
      </c>
      <c r="G78" s="3"/>
      <c r="H78" s="18">
        <f>G78*$J$2+G78</f>
        <v>0</v>
      </c>
      <c r="I78" s="3">
        <f>F78*H78</f>
        <v>0</v>
      </c>
      <c r="J78" s="24" t="e">
        <f t="shared" si="3"/>
        <v>#DIV/0!</v>
      </c>
      <c r="K78" s="42"/>
      <c r="U78" s="14"/>
    </row>
    <row r="79" spans="1:21" ht="45" x14ac:dyDescent="0.2">
      <c r="A79" s="38" t="s">
        <v>270</v>
      </c>
      <c r="B79" s="1">
        <v>88489</v>
      </c>
      <c r="C79" s="1" t="s">
        <v>10</v>
      </c>
      <c r="D79" s="7" t="s">
        <v>94</v>
      </c>
      <c r="E79" s="1" t="s">
        <v>8</v>
      </c>
      <c r="F79" s="2">
        <v>99.640000000000015</v>
      </c>
      <c r="G79" s="3"/>
      <c r="H79" s="18">
        <f>G79*$J$2+G79</f>
        <v>0</v>
      </c>
      <c r="I79" s="3">
        <f>F79*H79</f>
        <v>0</v>
      </c>
      <c r="J79" s="24" t="e">
        <f t="shared" si="3"/>
        <v>#DIV/0!</v>
      </c>
      <c r="K79" s="42"/>
      <c r="U79" s="14"/>
    </row>
    <row r="80" spans="1:21" x14ac:dyDescent="0.2">
      <c r="A80" s="43" t="s">
        <v>11</v>
      </c>
      <c r="B80" s="43"/>
      <c r="C80" s="43"/>
      <c r="D80" s="43"/>
      <c r="E80" s="43"/>
      <c r="F80" s="43"/>
      <c r="G80" s="43"/>
      <c r="H80" s="43"/>
      <c r="I80" s="10">
        <f>SUM(I57:I79)</f>
        <v>0</v>
      </c>
      <c r="J80" s="25" t="e">
        <f t="shared" si="3"/>
        <v>#DIV/0!</v>
      </c>
    </row>
    <row r="81" spans="1:14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4" x14ac:dyDescent="0.2">
      <c r="A82" s="34">
        <v>5</v>
      </c>
      <c r="B82" s="44" t="s">
        <v>32</v>
      </c>
      <c r="C82" s="44"/>
      <c r="D82" s="44"/>
      <c r="E82" s="44"/>
      <c r="F82" s="44"/>
      <c r="G82" s="44"/>
      <c r="H82" s="44"/>
      <c r="I82" s="44"/>
      <c r="J82" s="44"/>
    </row>
    <row r="83" spans="1:14" ht="31.5" x14ac:dyDescent="0.2">
      <c r="A83" s="9" t="s">
        <v>2</v>
      </c>
      <c r="B83" s="9" t="s">
        <v>3</v>
      </c>
      <c r="C83" s="9" t="s">
        <v>4</v>
      </c>
      <c r="D83" s="9" t="s">
        <v>5</v>
      </c>
      <c r="E83" s="9" t="s">
        <v>219</v>
      </c>
      <c r="F83" s="9" t="s">
        <v>220</v>
      </c>
      <c r="G83" s="9" t="s">
        <v>221</v>
      </c>
      <c r="H83" s="9" t="s">
        <v>222</v>
      </c>
      <c r="I83" s="9" t="s">
        <v>223</v>
      </c>
      <c r="J83" s="9" t="s">
        <v>224</v>
      </c>
    </row>
    <row r="84" spans="1:14" ht="75" x14ac:dyDescent="0.2">
      <c r="A84" s="35" t="s">
        <v>41</v>
      </c>
      <c r="B84" s="1">
        <v>37556</v>
      </c>
      <c r="C84" s="1" t="s">
        <v>10</v>
      </c>
      <c r="D84" s="7" t="s">
        <v>135</v>
      </c>
      <c r="E84" s="1" t="s">
        <v>84</v>
      </c>
      <c r="F84" s="37">
        <v>44</v>
      </c>
      <c r="G84" s="3"/>
      <c r="H84" s="18">
        <f>G84*$J$2+G84</f>
        <v>0</v>
      </c>
      <c r="I84" s="3">
        <f>F84*H84</f>
        <v>0</v>
      </c>
      <c r="J84" s="24" t="e">
        <f t="shared" ref="J84:J90" si="4">I84/$I$185</f>
        <v>#DIV/0!</v>
      </c>
    </row>
    <row r="85" spans="1:14" s="19" customFormat="1" ht="75" x14ac:dyDescent="0.2">
      <c r="A85" s="35" t="s">
        <v>42</v>
      </c>
      <c r="B85" s="15">
        <v>37539</v>
      </c>
      <c r="C85" s="15" t="s">
        <v>10</v>
      </c>
      <c r="D85" s="16" t="s">
        <v>229</v>
      </c>
      <c r="E85" s="15" t="s">
        <v>84</v>
      </c>
      <c r="F85" s="36">
        <v>250</v>
      </c>
      <c r="G85" s="18"/>
      <c r="H85" s="18">
        <f>G85*$J$2+G85</f>
        <v>0</v>
      </c>
      <c r="I85" s="18">
        <f>F85*H85</f>
        <v>0</v>
      </c>
      <c r="J85" s="26" t="e">
        <f t="shared" si="4"/>
        <v>#DIV/0!</v>
      </c>
    </row>
    <row r="86" spans="1:14" ht="75" x14ac:dyDescent="0.2">
      <c r="A86" s="35" t="s">
        <v>43</v>
      </c>
      <c r="B86" s="1">
        <v>37560</v>
      </c>
      <c r="C86" s="1" t="s">
        <v>10</v>
      </c>
      <c r="D86" s="7" t="s">
        <v>136</v>
      </c>
      <c r="E86" s="1" t="s">
        <v>84</v>
      </c>
      <c r="F86" s="37">
        <v>4</v>
      </c>
      <c r="G86" s="3"/>
      <c r="H86" s="18">
        <f>G86*$J$2+G86</f>
        <v>0</v>
      </c>
      <c r="I86" s="3">
        <f>F86*H86</f>
        <v>0</v>
      </c>
      <c r="J86" s="24" t="e">
        <f t="shared" si="4"/>
        <v>#DIV/0!</v>
      </c>
    </row>
    <row r="87" spans="1:14" s="19" customFormat="1" ht="75" x14ac:dyDescent="0.2">
      <c r="A87" s="35" t="s">
        <v>44</v>
      </c>
      <c r="B87" s="15">
        <v>37559</v>
      </c>
      <c r="C87" s="15" t="s">
        <v>10</v>
      </c>
      <c r="D87" s="16" t="s">
        <v>230</v>
      </c>
      <c r="E87" s="15" t="s">
        <v>84</v>
      </c>
      <c r="F87" s="36">
        <v>4</v>
      </c>
      <c r="G87" s="18"/>
      <c r="H87" s="18">
        <f>G87*$J$2+G87</f>
        <v>0</v>
      </c>
      <c r="I87" s="18">
        <f>F87*H87</f>
        <v>0</v>
      </c>
      <c r="J87" s="26" t="e">
        <f t="shared" si="4"/>
        <v>#DIV/0!</v>
      </c>
    </row>
    <row r="88" spans="1:14" s="19" customFormat="1" ht="75" x14ac:dyDescent="0.2">
      <c r="A88" s="35" t="s">
        <v>46</v>
      </c>
      <c r="B88" s="15">
        <v>37558</v>
      </c>
      <c r="C88" s="15" t="s">
        <v>10</v>
      </c>
      <c r="D88" s="16" t="s">
        <v>231</v>
      </c>
      <c r="E88" s="15" t="s">
        <v>84</v>
      </c>
      <c r="F88" s="36">
        <v>46</v>
      </c>
      <c r="G88" s="18"/>
      <c r="H88" s="18">
        <f>G88*$J$2+G88</f>
        <v>0</v>
      </c>
      <c r="I88" s="18">
        <f>F88*H88</f>
        <v>0</v>
      </c>
      <c r="J88" s="26" t="e">
        <f t="shared" si="4"/>
        <v>#DIV/0!</v>
      </c>
    </row>
    <row r="89" spans="1:14" ht="30" x14ac:dyDescent="0.2">
      <c r="A89" s="35" t="s">
        <v>47</v>
      </c>
      <c r="B89" s="1">
        <v>72815</v>
      </c>
      <c r="C89" s="1" t="s">
        <v>10</v>
      </c>
      <c r="D89" s="7" t="s">
        <v>137</v>
      </c>
      <c r="E89" s="1" t="s">
        <v>8</v>
      </c>
      <c r="F89" s="2">
        <v>40</v>
      </c>
      <c r="G89" s="3"/>
      <c r="H89" s="18">
        <f>G89*$J$2+G89</f>
        <v>0</v>
      </c>
      <c r="I89" s="3">
        <f>F89*H89</f>
        <v>0</v>
      </c>
      <c r="J89" s="24" t="e">
        <f t="shared" si="4"/>
        <v>#DIV/0!</v>
      </c>
    </row>
    <row r="90" spans="1:14" x14ac:dyDescent="0.2">
      <c r="A90" s="43" t="s">
        <v>11</v>
      </c>
      <c r="B90" s="43"/>
      <c r="C90" s="43"/>
      <c r="D90" s="43"/>
      <c r="E90" s="43"/>
      <c r="F90" s="43"/>
      <c r="G90" s="43"/>
      <c r="H90" s="43"/>
      <c r="I90" s="10">
        <f>SUM(I84:I89)</f>
        <v>0</v>
      </c>
      <c r="J90" s="25" t="e">
        <f t="shared" si="4"/>
        <v>#DIV/0!</v>
      </c>
    </row>
    <row r="91" spans="1:14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4" x14ac:dyDescent="0.2">
      <c r="A92" s="34">
        <v>6</v>
      </c>
      <c r="B92" s="44" t="s">
        <v>40</v>
      </c>
      <c r="C92" s="44"/>
      <c r="D92" s="44"/>
      <c r="E92" s="44"/>
      <c r="F92" s="44"/>
      <c r="G92" s="44"/>
      <c r="H92" s="44"/>
      <c r="I92" s="44"/>
      <c r="J92" s="44"/>
    </row>
    <row r="93" spans="1:14" ht="31.5" x14ac:dyDescent="0.2">
      <c r="A93" s="9" t="s">
        <v>2</v>
      </c>
      <c r="B93" s="9" t="s">
        <v>3</v>
      </c>
      <c r="C93" s="9" t="s">
        <v>4</v>
      </c>
      <c r="D93" s="9" t="s">
        <v>5</v>
      </c>
      <c r="E93" s="9" t="s">
        <v>219</v>
      </c>
      <c r="F93" s="9" t="s">
        <v>220</v>
      </c>
      <c r="G93" s="9" t="s">
        <v>221</v>
      </c>
      <c r="H93" s="9" t="s">
        <v>222</v>
      </c>
      <c r="I93" s="9" t="s">
        <v>223</v>
      </c>
      <c r="J93" s="9" t="s">
        <v>224</v>
      </c>
    </row>
    <row r="94" spans="1:14" ht="45" x14ac:dyDescent="0.2">
      <c r="A94" s="33" t="s">
        <v>55</v>
      </c>
      <c r="B94" s="1">
        <v>97636</v>
      </c>
      <c r="C94" s="1" t="s">
        <v>10</v>
      </c>
      <c r="D94" s="7" t="s">
        <v>167</v>
      </c>
      <c r="E94" s="1" t="s">
        <v>8</v>
      </c>
      <c r="F94" s="20">
        <v>84</v>
      </c>
      <c r="G94" s="3"/>
      <c r="H94" s="18">
        <f>G94*$J$2+G94</f>
        <v>0</v>
      </c>
      <c r="I94" s="3">
        <f>F94*H94</f>
        <v>0</v>
      </c>
      <c r="J94" s="24" t="e">
        <f t="shared" ref="J94:J135" si="5">I94/$I$185</f>
        <v>#DIV/0!</v>
      </c>
      <c r="N94" s="14"/>
    </row>
    <row r="95" spans="1:14" ht="45" x14ac:dyDescent="0.2">
      <c r="A95" s="33" t="s">
        <v>56</v>
      </c>
      <c r="B95" s="1">
        <v>93358</v>
      </c>
      <c r="C95" s="1" t="s">
        <v>10</v>
      </c>
      <c r="D95" s="7" t="s">
        <v>138</v>
      </c>
      <c r="E95" s="1" t="s">
        <v>17</v>
      </c>
      <c r="F95" s="2">
        <v>120</v>
      </c>
      <c r="G95" s="3"/>
      <c r="H95" s="18">
        <f>G95*$J$2+G95</f>
        <v>0</v>
      </c>
      <c r="I95" s="3">
        <f>F95*H95</f>
        <v>0</v>
      </c>
      <c r="J95" s="24" t="e">
        <f t="shared" si="5"/>
        <v>#DIV/0!</v>
      </c>
    </row>
    <row r="96" spans="1:14" ht="30" x14ac:dyDescent="0.2">
      <c r="A96" s="33" t="s">
        <v>57</v>
      </c>
      <c r="B96" s="1">
        <v>93382</v>
      </c>
      <c r="C96" s="1" t="s">
        <v>10</v>
      </c>
      <c r="D96" s="7" t="s">
        <v>139</v>
      </c>
      <c r="E96" s="1" t="s">
        <v>17</v>
      </c>
      <c r="F96" s="2">
        <f>F95</f>
        <v>120</v>
      </c>
      <c r="G96" s="3"/>
      <c r="H96" s="18">
        <f>G96*$J$2+G96</f>
        <v>0</v>
      </c>
      <c r="I96" s="3">
        <f>F96*H96</f>
        <v>0</v>
      </c>
      <c r="J96" s="24" t="e">
        <f t="shared" si="5"/>
        <v>#DIV/0!</v>
      </c>
    </row>
    <row r="97" spans="1:11" ht="75" x14ac:dyDescent="0.2">
      <c r="A97" s="33" t="s">
        <v>60</v>
      </c>
      <c r="B97" s="1">
        <v>101927</v>
      </c>
      <c r="C97" s="1" t="s">
        <v>10</v>
      </c>
      <c r="D97" s="7" t="s">
        <v>140</v>
      </c>
      <c r="E97" s="1" t="s">
        <v>45</v>
      </c>
      <c r="F97" s="2">
        <v>313</v>
      </c>
      <c r="G97" s="3"/>
      <c r="H97" s="18">
        <f>G97*$J$2+G97</f>
        <v>0</v>
      </c>
      <c r="I97" s="3">
        <f>F97*H97</f>
        <v>0</v>
      </c>
      <c r="J97" s="24" t="e">
        <f t="shared" si="5"/>
        <v>#DIV/0!</v>
      </c>
    </row>
    <row r="98" spans="1:11" ht="75" x14ac:dyDescent="0.2">
      <c r="A98" s="33" t="s">
        <v>61</v>
      </c>
      <c r="B98" s="1">
        <v>92367</v>
      </c>
      <c r="C98" s="1" t="s">
        <v>10</v>
      </c>
      <c r="D98" s="7" t="s">
        <v>141</v>
      </c>
      <c r="E98" s="1" t="s">
        <v>45</v>
      </c>
      <c r="F98" s="2">
        <v>475</v>
      </c>
      <c r="G98" s="3"/>
      <c r="H98" s="18">
        <f>G98*$J$2+G98</f>
        <v>0</v>
      </c>
      <c r="I98" s="3">
        <f>F98*H98</f>
        <v>0</v>
      </c>
      <c r="J98" s="24" t="e">
        <f t="shared" si="5"/>
        <v>#DIV/0!</v>
      </c>
    </row>
    <row r="99" spans="1:11" s="19" customFormat="1" ht="30" x14ac:dyDescent="0.2">
      <c r="A99" s="33" t="s">
        <v>62</v>
      </c>
      <c r="B99" s="15" t="s">
        <v>79</v>
      </c>
      <c r="C99" s="15" t="s">
        <v>74</v>
      </c>
      <c r="D99" s="16" t="s">
        <v>80</v>
      </c>
      <c r="E99" s="15" t="s">
        <v>45</v>
      </c>
      <c r="F99" s="17">
        <v>427</v>
      </c>
      <c r="G99" s="18"/>
      <c r="H99" s="18">
        <f>G99*$J$2+G99</f>
        <v>0</v>
      </c>
      <c r="I99" s="18">
        <f>F99*H99</f>
        <v>0</v>
      </c>
      <c r="J99" s="26" t="e">
        <f t="shared" si="5"/>
        <v>#DIV/0!</v>
      </c>
    </row>
    <row r="100" spans="1:11" s="19" customFormat="1" ht="30" x14ac:dyDescent="0.2">
      <c r="A100" s="33" t="s">
        <v>63</v>
      </c>
      <c r="B100" s="15" t="s">
        <v>81</v>
      </c>
      <c r="C100" s="15" t="s">
        <v>74</v>
      </c>
      <c r="D100" s="16" t="s">
        <v>82</v>
      </c>
      <c r="E100" s="15" t="s">
        <v>45</v>
      </c>
      <c r="F100" s="17">
        <v>288.26</v>
      </c>
      <c r="G100" s="18"/>
      <c r="H100" s="18">
        <f>G100*$J$2+G100</f>
        <v>0</v>
      </c>
      <c r="I100" s="18">
        <f>F100*H100</f>
        <v>0</v>
      </c>
      <c r="J100" s="26" t="e">
        <f t="shared" si="5"/>
        <v>#DIV/0!</v>
      </c>
    </row>
    <row r="101" spans="1:11" s="19" customFormat="1" ht="30" x14ac:dyDescent="0.2">
      <c r="A101" s="33" t="s">
        <v>65</v>
      </c>
      <c r="B101" s="15" t="s">
        <v>142</v>
      </c>
      <c r="C101" s="15" t="s">
        <v>13</v>
      </c>
      <c r="D101" s="16" t="s">
        <v>143</v>
      </c>
      <c r="E101" s="15" t="s">
        <v>84</v>
      </c>
      <c r="F101" s="17">
        <v>1</v>
      </c>
      <c r="G101" s="18"/>
      <c r="H101" s="18">
        <f>G101*$J$2+G101</f>
        <v>0</v>
      </c>
      <c r="I101" s="18">
        <f>F101*H101</f>
        <v>0</v>
      </c>
      <c r="J101" s="26" t="e">
        <f t="shared" si="5"/>
        <v>#DIV/0!</v>
      </c>
    </row>
    <row r="102" spans="1:11" ht="105" x14ac:dyDescent="0.2">
      <c r="A102" s="33" t="s">
        <v>66</v>
      </c>
      <c r="B102" s="1" t="s">
        <v>144</v>
      </c>
      <c r="C102" s="1" t="s">
        <v>10</v>
      </c>
      <c r="D102" s="7" t="s">
        <v>151</v>
      </c>
      <c r="E102" s="1" t="s">
        <v>84</v>
      </c>
      <c r="F102" s="2">
        <v>22</v>
      </c>
      <c r="G102" s="3"/>
      <c r="H102" s="18">
        <f>G102*$J$2+G102</f>
        <v>0</v>
      </c>
      <c r="I102" s="3">
        <f>F102*H102</f>
        <v>0</v>
      </c>
      <c r="J102" s="24" t="e">
        <f t="shared" si="5"/>
        <v>#DIV/0!</v>
      </c>
      <c r="K102" s="46" t="s">
        <v>251</v>
      </c>
    </row>
    <row r="103" spans="1:11" ht="60" x14ac:dyDescent="0.2">
      <c r="A103" s="33" t="s">
        <v>67</v>
      </c>
      <c r="B103" s="1" t="s">
        <v>145</v>
      </c>
      <c r="C103" s="1" t="s">
        <v>10</v>
      </c>
      <c r="D103" s="7" t="s">
        <v>152</v>
      </c>
      <c r="E103" s="1" t="s">
        <v>84</v>
      </c>
      <c r="F103" s="2">
        <v>23</v>
      </c>
      <c r="G103" s="3"/>
      <c r="H103" s="18">
        <f>G103*$J$2+G103</f>
        <v>0</v>
      </c>
      <c r="I103" s="3">
        <f>F103*H103</f>
        <v>0</v>
      </c>
      <c r="J103" s="24" t="e">
        <f t="shared" si="5"/>
        <v>#DIV/0!</v>
      </c>
      <c r="K103" s="46"/>
    </row>
    <row r="104" spans="1:11" ht="75" x14ac:dyDescent="0.2">
      <c r="A104" s="33" t="s">
        <v>68</v>
      </c>
      <c r="B104" s="1" t="s">
        <v>146</v>
      </c>
      <c r="C104" s="1" t="s">
        <v>10</v>
      </c>
      <c r="D104" s="7" t="s">
        <v>153</v>
      </c>
      <c r="E104" s="1" t="s">
        <v>84</v>
      </c>
      <c r="F104" s="2">
        <v>23</v>
      </c>
      <c r="G104" s="3"/>
      <c r="H104" s="18">
        <f>G104*$J$2+G104</f>
        <v>0</v>
      </c>
      <c r="I104" s="3">
        <f>F104*H104</f>
        <v>0</v>
      </c>
      <c r="J104" s="24" t="e">
        <f t="shared" si="5"/>
        <v>#DIV/0!</v>
      </c>
      <c r="K104" s="46"/>
    </row>
    <row r="105" spans="1:11" ht="45" x14ac:dyDescent="0.2">
      <c r="A105" s="33" t="s">
        <v>69</v>
      </c>
      <c r="B105" s="1">
        <v>20964</v>
      </c>
      <c r="C105" s="1" t="s">
        <v>10</v>
      </c>
      <c r="D105" s="7" t="s">
        <v>249</v>
      </c>
      <c r="E105" s="1" t="s">
        <v>84</v>
      </c>
      <c r="F105" s="2">
        <f>F102</f>
        <v>22</v>
      </c>
      <c r="G105" s="3"/>
      <c r="H105" s="18">
        <f>G105*$J$2+G105</f>
        <v>0</v>
      </c>
      <c r="I105" s="3">
        <f>F105*H105</f>
        <v>0</v>
      </c>
      <c r="J105" s="24" t="e">
        <f t="shared" si="5"/>
        <v>#DIV/0!</v>
      </c>
      <c r="K105" s="46"/>
    </row>
    <row r="106" spans="1:11" ht="60" x14ac:dyDescent="0.2">
      <c r="A106" s="33" t="s">
        <v>70</v>
      </c>
      <c r="B106" s="1" t="s">
        <v>147</v>
      </c>
      <c r="C106" s="1" t="s">
        <v>10</v>
      </c>
      <c r="D106" s="7" t="s">
        <v>154</v>
      </c>
      <c r="E106" s="1" t="s">
        <v>84</v>
      </c>
      <c r="F106" s="2">
        <v>23</v>
      </c>
      <c r="G106" s="3"/>
      <c r="H106" s="18">
        <f>G106*$J$2+G106</f>
        <v>0</v>
      </c>
      <c r="I106" s="3">
        <f>F106*H106</f>
        <v>0</v>
      </c>
      <c r="J106" s="24" t="e">
        <f t="shared" si="5"/>
        <v>#DIV/0!</v>
      </c>
      <c r="K106" s="46"/>
    </row>
    <row r="107" spans="1:11" ht="45" x14ac:dyDescent="0.2">
      <c r="A107" s="33" t="s">
        <v>71</v>
      </c>
      <c r="B107" s="1">
        <v>37554</v>
      </c>
      <c r="C107" s="1" t="s">
        <v>10</v>
      </c>
      <c r="D107" s="7" t="s">
        <v>252</v>
      </c>
      <c r="E107" s="1" t="s">
        <v>84</v>
      </c>
      <c r="F107" s="2">
        <v>23</v>
      </c>
      <c r="G107" s="3"/>
      <c r="H107" s="18">
        <f>G107*$J$2+G107</f>
        <v>0</v>
      </c>
      <c r="I107" s="3">
        <f>F107*H107</f>
        <v>0</v>
      </c>
      <c r="J107" s="24" t="e">
        <f t="shared" si="5"/>
        <v>#DIV/0!</v>
      </c>
      <c r="K107" s="46"/>
    </row>
    <row r="108" spans="1:11" ht="75" x14ac:dyDescent="0.2">
      <c r="A108" s="33" t="s">
        <v>271</v>
      </c>
      <c r="B108" s="1" t="s">
        <v>148</v>
      </c>
      <c r="C108" s="1" t="s">
        <v>10</v>
      </c>
      <c r="D108" s="7" t="s">
        <v>155</v>
      </c>
      <c r="E108" s="1" t="s">
        <v>17</v>
      </c>
      <c r="F108" s="2">
        <v>6.47</v>
      </c>
      <c r="G108" s="3"/>
      <c r="H108" s="18">
        <f>G108*$J$2+G108</f>
        <v>0</v>
      </c>
      <c r="I108" s="3">
        <f>F108*H108</f>
        <v>0</v>
      </c>
      <c r="J108" s="24" t="e">
        <f t="shared" si="5"/>
        <v>#DIV/0!</v>
      </c>
      <c r="K108" s="46"/>
    </row>
    <row r="109" spans="1:11" ht="45" x14ac:dyDescent="0.2">
      <c r="A109" s="33" t="s">
        <v>272</v>
      </c>
      <c r="B109" s="1" t="s">
        <v>149</v>
      </c>
      <c r="C109" s="1" t="s">
        <v>10</v>
      </c>
      <c r="D109" s="7" t="s">
        <v>156</v>
      </c>
      <c r="E109" s="1" t="s">
        <v>158</v>
      </c>
      <c r="F109" s="2">
        <v>44.95</v>
      </c>
      <c r="G109" s="3"/>
      <c r="H109" s="18">
        <f>G109*$J$2+G109</f>
        <v>0</v>
      </c>
      <c r="I109" s="3">
        <f>F109*H109</f>
        <v>0</v>
      </c>
      <c r="J109" s="24" t="e">
        <f t="shared" si="5"/>
        <v>#DIV/0!</v>
      </c>
      <c r="K109" s="46"/>
    </row>
    <row r="110" spans="1:11" ht="30" x14ac:dyDescent="0.2">
      <c r="A110" s="33" t="s">
        <v>273</v>
      </c>
      <c r="B110" s="1" t="s">
        <v>150</v>
      </c>
      <c r="C110" s="1" t="s">
        <v>10</v>
      </c>
      <c r="D110" s="7" t="s">
        <v>157</v>
      </c>
      <c r="E110" s="1" t="s">
        <v>158</v>
      </c>
      <c r="F110" s="2">
        <v>44.95</v>
      </c>
      <c r="G110" s="3"/>
      <c r="H110" s="18">
        <f>G110*$J$2+G110</f>
        <v>0</v>
      </c>
      <c r="I110" s="3">
        <f>F110*H110</f>
        <v>0</v>
      </c>
      <c r="J110" s="24" t="e">
        <f t="shared" si="5"/>
        <v>#DIV/0!</v>
      </c>
      <c r="K110" s="46"/>
    </row>
    <row r="111" spans="1:11" ht="60" x14ac:dyDescent="0.2">
      <c r="A111" s="33" t="s">
        <v>274</v>
      </c>
      <c r="B111" s="1" t="s">
        <v>159</v>
      </c>
      <c r="C111" s="1" t="s">
        <v>10</v>
      </c>
      <c r="D111" s="7" t="s">
        <v>161</v>
      </c>
      <c r="E111" s="1" t="s">
        <v>84</v>
      </c>
      <c r="F111" s="2">
        <v>4</v>
      </c>
      <c r="G111" s="3"/>
      <c r="H111" s="18">
        <f>G111*$J$2+G111</f>
        <v>0</v>
      </c>
      <c r="I111" s="3">
        <f>F111*H111</f>
        <v>0</v>
      </c>
      <c r="J111" s="24" t="e">
        <f t="shared" si="5"/>
        <v>#DIV/0!</v>
      </c>
      <c r="K111" s="46"/>
    </row>
    <row r="112" spans="1:11" ht="105" x14ac:dyDescent="0.2">
      <c r="A112" s="33" t="s">
        <v>275</v>
      </c>
      <c r="B112" s="1" t="s">
        <v>160</v>
      </c>
      <c r="C112" s="1" t="s">
        <v>10</v>
      </c>
      <c r="D112" s="7" t="s">
        <v>162</v>
      </c>
      <c r="E112" s="1" t="s">
        <v>84</v>
      </c>
      <c r="F112" s="2">
        <v>3</v>
      </c>
      <c r="G112" s="3"/>
      <c r="H112" s="18">
        <f>G112*$J$2+G112</f>
        <v>0</v>
      </c>
      <c r="I112" s="3">
        <f>F112*H112</f>
        <v>0</v>
      </c>
      <c r="J112" s="24" t="e">
        <f t="shared" si="5"/>
        <v>#DIV/0!</v>
      </c>
      <c r="K112" s="46"/>
    </row>
    <row r="113" spans="1:11" ht="45" x14ac:dyDescent="0.2">
      <c r="A113" s="33" t="s">
        <v>276</v>
      </c>
      <c r="B113" s="1">
        <v>10905</v>
      </c>
      <c r="C113" s="1" t="s">
        <v>10</v>
      </c>
      <c r="D113" s="7" t="s">
        <v>250</v>
      </c>
      <c r="E113" s="1" t="s">
        <v>84</v>
      </c>
      <c r="F113" s="2">
        <f>F112</f>
        <v>3</v>
      </c>
      <c r="G113" s="3"/>
      <c r="H113" s="18">
        <f>G113*$J$2+G113</f>
        <v>0</v>
      </c>
      <c r="I113" s="3">
        <f>F113*H113</f>
        <v>0</v>
      </c>
      <c r="J113" s="24" t="e">
        <f t="shared" si="5"/>
        <v>#DIV/0!</v>
      </c>
      <c r="K113" s="46"/>
    </row>
    <row r="114" spans="1:11" ht="60" x14ac:dyDescent="0.2">
      <c r="A114" s="33" t="s">
        <v>277</v>
      </c>
      <c r="B114" s="1">
        <v>37527</v>
      </c>
      <c r="C114" s="1" t="s">
        <v>10</v>
      </c>
      <c r="D114" s="7" t="s">
        <v>48</v>
      </c>
      <c r="E114" s="1" t="s">
        <v>84</v>
      </c>
      <c r="F114" s="2">
        <v>47</v>
      </c>
      <c r="G114" s="3"/>
      <c r="H114" s="18">
        <f>G114*$J$2+G114</f>
        <v>0</v>
      </c>
      <c r="I114" s="3">
        <f>F114*H114</f>
        <v>0</v>
      </c>
      <c r="J114" s="24" t="e">
        <f t="shared" si="5"/>
        <v>#DIV/0!</v>
      </c>
      <c r="K114" s="46"/>
    </row>
    <row r="115" spans="1:11" ht="60" x14ac:dyDescent="0.2">
      <c r="A115" s="33" t="s">
        <v>278</v>
      </c>
      <c r="B115" s="1">
        <v>21034</v>
      </c>
      <c r="C115" s="1" t="s">
        <v>10</v>
      </c>
      <c r="D115" s="7" t="s">
        <v>49</v>
      </c>
      <c r="E115" s="1" t="s">
        <v>84</v>
      </c>
      <c r="F115" s="2">
        <v>9</v>
      </c>
      <c r="G115" s="3"/>
      <c r="H115" s="18">
        <f>G115*$J$2+G115</f>
        <v>0</v>
      </c>
      <c r="I115" s="3">
        <f>F115*H115</f>
        <v>0</v>
      </c>
      <c r="J115" s="24" t="e">
        <f t="shared" si="5"/>
        <v>#DIV/0!</v>
      </c>
      <c r="K115" s="46"/>
    </row>
    <row r="116" spans="1:11" ht="60" x14ac:dyDescent="0.2">
      <c r="A116" s="33" t="s">
        <v>279</v>
      </c>
      <c r="B116" s="1">
        <v>91927</v>
      </c>
      <c r="C116" s="1" t="s">
        <v>10</v>
      </c>
      <c r="D116" s="7" t="s">
        <v>163</v>
      </c>
      <c r="E116" s="1" t="s">
        <v>45</v>
      </c>
      <c r="F116" s="2">
        <v>200</v>
      </c>
      <c r="G116" s="4"/>
      <c r="H116" s="18">
        <f>G116*$J$2+G116</f>
        <v>0</v>
      </c>
      <c r="I116" s="3">
        <f>F116*H116</f>
        <v>0</v>
      </c>
      <c r="J116" s="24" t="e">
        <f t="shared" si="5"/>
        <v>#DIV/0!</v>
      </c>
    </row>
    <row r="117" spans="1:11" s="19" customFormat="1" ht="30" x14ac:dyDescent="0.2">
      <c r="A117" s="33" t="s">
        <v>280</v>
      </c>
      <c r="B117" s="15" t="s">
        <v>317</v>
      </c>
      <c r="C117" s="15" t="s">
        <v>10</v>
      </c>
      <c r="D117" s="16" t="s">
        <v>318</v>
      </c>
      <c r="E117" s="15" t="s">
        <v>158</v>
      </c>
      <c r="F117" s="17">
        <v>8.82</v>
      </c>
      <c r="G117" s="39"/>
      <c r="H117" s="18">
        <f>G117*$J$2+G117</f>
        <v>0</v>
      </c>
      <c r="I117" s="18">
        <f>F117*H117</f>
        <v>0</v>
      </c>
      <c r="J117" s="26" t="e">
        <f t="shared" si="5"/>
        <v>#DIV/0!</v>
      </c>
      <c r="K117" s="40" t="s">
        <v>324</v>
      </c>
    </row>
    <row r="118" spans="1:11" s="19" customFormat="1" ht="30" x14ac:dyDescent="0.2">
      <c r="A118" s="33" t="s">
        <v>281</v>
      </c>
      <c r="B118" s="15" t="s">
        <v>319</v>
      </c>
      <c r="C118" s="15" t="s">
        <v>10</v>
      </c>
      <c r="D118" s="16" t="s">
        <v>320</v>
      </c>
      <c r="E118" s="15" t="s">
        <v>158</v>
      </c>
      <c r="F118" s="17">
        <v>0.16170000000000001</v>
      </c>
      <c r="G118" s="39"/>
      <c r="H118" s="18">
        <f>G118*$J$2+G118</f>
        <v>0</v>
      </c>
      <c r="I118" s="18">
        <f>F118*H118</f>
        <v>0</v>
      </c>
      <c r="J118" s="26" t="e">
        <f t="shared" si="5"/>
        <v>#DIV/0!</v>
      </c>
      <c r="K118" s="40"/>
    </row>
    <row r="119" spans="1:11" s="19" customFormat="1" ht="45" x14ac:dyDescent="0.2">
      <c r="A119" s="33" t="s">
        <v>282</v>
      </c>
      <c r="B119" s="15" t="s">
        <v>321</v>
      </c>
      <c r="C119" s="15" t="s">
        <v>10</v>
      </c>
      <c r="D119" s="16" t="s">
        <v>322</v>
      </c>
      <c r="E119" s="15" t="s">
        <v>17</v>
      </c>
      <c r="F119" s="15">
        <v>0.72</v>
      </c>
      <c r="G119" s="39"/>
      <c r="H119" s="18">
        <f>G119*$J$2+G119</f>
        <v>0</v>
      </c>
      <c r="I119" s="18">
        <f>F119*H119</f>
        <v>0</v>
      </c>
      <c r="J119" s="26" t="e">
        <f t="shared" si="5"/>
        <v>#DIV/0!</v>
      </c>
      <c r="K119" s="40"/>
    </row>
    <row r="120" spans="1:11" s="19" customFormat="1" ht="60" x14ac:dyDescent="0.2">
      <c r="A120" s="33" t="s">
        <v>283</v>
      </c>
      <c r="B120" s="15">
        <v>90460</v>
      </c>
      <c r="C120" s="15" t="s">
        <v>10</v>
      </c>
      <c r="D120" s="16" t="s">
        <v>323</v>
      </c>
      <c r="E120" s="15" t="s">
        <v>45</v>
      </c>
      <c r="F120" s="17">
        <v>108</v>
      </c>
      <c r="G120" s="39"/>
      <c r="H120" s="18">
        <f>G120*$J$2+G120</f>
        <v>0</v>
      </c>
      <c r="I120" s="18">
        <f>F120*H120</f>
        <v>0</v>
      </c>
      <c r="J120" s="26" t="e">
        <f t="shared" si="5"/>
        <v>#DIV/0!</v>
      </c>
      <c r="K120" s="40"/>
    </row>
    <row r="121" spans="1:11" s="19" customFormat="1" ht="30" x14ac:dyDescent="0.2">
      <c r="A121" s="33" t="s">
        <v>284</v>
      </c>
      <c r="B121" s="15" t="s">
        <v>313</v>
      </c>
      <c r="C121" s="15" t="s">
        <v>13</v>
      </c>
      <c r="D121" s="16" t="s">
        <v>314</v>
      </c>
      <c r="E121" s="15" t="s">
        <v>84</v>
      </c>
      <c r="F121" s="17">
        <v>1</v>
      </c>
      <c r="G121" s="22"/>
      <c r="H121" s="18">
        <f>G121*$J$2+G121</f>
        <v>0</v>
      </c>
      <c r="I121" s="18">
        <f>F121*H121</f>
        <v>0</v>
      </c>
      <c r="J121" s="24" t="e">
        <f t="shared" si="5"/>
        <v>#DIV/0!</v>
      </c>
    </row>
    <row r="122" spans="1:11" s="19" customFormat="1" ht="30" x14ac:dyDescent="0.2">
      <c r="A122" s="33" t="s">
        <v>285</v>
      </c>
      <c r="B122" s="29">
        <v>91251</v>
      </c>
      <c r="C122" s="15" t="s">
        <v>173</v>
      </c>
      <c r="D122" s="16" t="s">
        <v>214</v>
      </c>
      <c r="E122" s="15" t="s">
        <v>84</v>
      </c>
      <c r="F122" s="17">
        <v>1</v>
      </c>
      <c r="G122" s="22"/>
      <c r="H122" s="18">
        <f>G122*$J$2+G122</f>
        <v>0</v>
      </c>
      <c r="I122" s="18">
        <f>F122*H122</f>
        <v>0</v>
      </c>
      <c r="J122" s="26" t="e">
        <f t="shared" si="5"/>
        <v>#DIV/0!</v>
      </c>
    </row>
    <row r="123" spans="1:11" s="19" customFormat="1" ht="60" x14ac:dyDescent="0.2">
      <c r="A123" s="33" t="s">
        <v>286</v>
      </c>
      <c r="B123" s="15">
        <v>190183</v>
      </c>
      <c r="C123" s="15" t="s">
        <v>50</v>
      </c>
      <c r="D123" s="16" t="s">
        <v>51</v>
      </c>
      <c r="E123" s="15" t="s">
        <v>84</v>
      </c>
      <c r="F123" s="17">
        <v>1</v>
      </c>
      <c r="G123" s="22"/>
      <c r="H123" s="18">
        <f>G123*$J$2+G123</f>
        <v>0</v>
      </c>
      <c r="I123" s="18">
        <f>F123*H123</f>
        <v>0</v>
      </c>
      <c r="J123" s="26" t="e">
        <f t="shared" si="5"/>
        <v>#DIV/0!</v>
      </c>
    </row>
    <row r="124" spans="1:11" s="19" customFormat="1" x14ac:dyDescent="0.2">
      <c r="A124" s="33" t="s">
        <v>287</v>
      </c>
      <c r="B124" s="29">
        <v>91253</v>
      </c>
      <c r="C124" s="15" t="s">
        <v>173</v>
      </c>
      <c r="D124" s="16" t="s">
        <v>213</v>
      </c>
      <c r="E124" s="15" t="s">
        <v>84</v>
      </c>
      <c r="F124" s="17">
        <v>1</v>
      </c>
      <c r="G124" s="22"/>
      <c r="H124" s="18">
        <f>G124*$J$2+G124</f>
        <v>0</v>
      </c>
      <c r="I124" s="18">
        <f>F124*H124</f>
        <v>0</v>
      </c>
      <c r="J124" s="26" t="e">
        <f t="shared" si="5"/>
        <v>#DIV/0!</v>
      </c>
    </row>
    <row r="125" spans="1:11" s="19" customFormat="1" ht="45" x14ac:dyDescent="0.2">
      <c r="A125" s="33" t="s">
        <v>288</v>
      </c>
      <c r="B125" s="15" t="s">
        <v>52</v>
      </c>
      <c r="C125" s="15" t="s">
        <v>7</v>
      </c>
      <c r="D125" s="16" t="s">
        <v>53</v>
      </c>
      <c r="E125" s="15" t="s">
        <v>84</v>
      </c>
      <c r="F125" s="17">
        <v>1</v>
      </c>
      <c r="G125" s="22"/>
      <c r="H125" s="18">
        <f>G125*$J$2+G125</f>
        <v>0</v>
      </c>
      <c r="I125" s="18">
        <f>F125*H125</f>
        <v>0</v>
      </c>
      <c r="J125" s="26" t="e">
        <f t="shared" si="5"/>
        <v>#DIV/0!</v>
      </c>
    </row>
    <row r="126" spans="1:11" ht="60" x14ac:dyDescent="0.2">
      <c r="A126" s="33" t="s">
        <v>289</v>
      </c>
      <c r="B126" s="1">
        <v>95749</v>
      </c>
      <c r="C126" s="1" t="s">
        <v>10</v>
      </c>
      <c r="D126" s="7" t="s">
        <v>165</v>
      </c>
      <c r="E126" s="1" t="s">
        <v>45</v>
      </c>
      <c r="F126" s="2">
        <v>50</v>
      </c>
      <c r="G126" s="5"/>
      <c r="H126" s="18">
        <f>G126*$J$2+G126</f>
        <v>0</v>
      </c>
      <c r="I126" s="3">
        <f>F126*H126</f>
        <v>0</v>
      </c>
      <c r="J126" s="24" t="e">
        <f t="shared" si="5"/>
        <v>#DIV/0!</v>
      </c>
    </row>
    <row r="127" spans="1:11" ht="60" x14ac:dyDescent="0.2">
      <c r="A127" s="33" t="s">
        <v>290</v>
      </c>
      <c r="B127" s="1">
        <v>95750</v>
      </c>
      <c r="C127" s="1" t="s">
        <v>10</v>
      </c>
      <c r="D127" s="7" t="s">
        <v>164</v>
      </c>
      <c r="E127" s="1" t="s">
        <v>45</v>
      </c>
      <c r="F127" s="2">
        <v>70</v>
      </c>
      <c r="G127" s="5"/>
      <c r="H127" s="18">
        <f>G127*$J$2+G127</f>
        <v>0</v>
      </c>
      <c r="I127" s="3">
        <f>F127*H127</f>
        <v>0</v>
      </c>
      <c r="J127" s="24" t="e">
        <f t="shared" si="5"/>
        <v>#DIV/0!</v>
      </c>
    </row>
    <row r="128" spans="1:11" ht="45" x14ac:dyDescent="0.2">
      <c r="A128" s="33" t="s">
        <v>291</v>
      </c>
      <c r="B128" s="1">
        <v>92990</v>
      </c>
      <c r="C128" s="1" t="s">
        <v>10</v>
      </c>
      <c r="D128" s="7" t="s">
        <v>166</v>
      </c>
      <c r="E128" s="1" t="s">
        <v>45</v>
      </c>
      <c r="F128" s="2">
        <v>220</v>
      </c>
      <c r="G128" s="5"/>
      <c r="H128" s="18">
        <f>G128*$J$2+G128</f>
        <v>0</v>
      </c>
      <c r="I128" s="3">
        <f>F128*H128</f>
        <v>0</v>
      </c>
      <c r="J128" s="24" t="e">
        <f t="shared" si="5"/>
        <v>#DIV/0!</v>
      </c>
    </row>
    <row r="129" spans="1:11" s="19" customFormat="1" ht="30" x14ac:dyDescent="0.2">
      <c r="A129" s="33" t="s">
        <v>292</v>
      </c>
      <c r="B129" s="15" t="s">
        <v>215</v>
      </c>
      <c r="C129" s="15" t="s">
        <v>24</v>
      </c>
      <c r="D129" s="16" t="s">
        <v>216</v>
      </c>
      <c r="E129" s="15" t="s">
        <v>84</v>
      </c>
      <c r="F129" s="17">
        <v>1</v>
      </c>
      <c r="G129" s="22"/>
      <c r="H129" s="18">
        <f>G129*$J$2+G129</f>
        <v>0</v>
      </c>
      <c r="I129" s="18">
        <f>F129*H129</f>
        <v>0</v>
      </c>
      <c r="J129" s="26" t="e">
        <f t="shared" si="5"/>
        <v>#DIV/0!</v>
      </c>
    </row>
    <row r="130" spans="1:11" ht="75" x14ac:dyDescent="0.2">
      <c r="A130" s="33" t="s">
        <v>293</v>
      </c>
      <c r="B130" s="1">
        <v>96397</v>
      </c>
      <c r="C130" s="1" t="s">
        <v>10</v>
      </c>
      <c r="D130" s="7" t="s">
        <v>168</v>
      </c>
      <c r="E130" s="1" t="s">
        <v>17</v>
      </c>
      <c r="F130" s="17">
        <f>F94*0.3</f>
        <v>25.2</v>
      </c>
      <c r="G130" s="5"/>
      <c r="H130" s="18">
        <f>G130*$J$2+G130</f>
        <v>0</v>
      </c>
      <c r="I130" s="3">
        <f>F130*H130</f>
        <v>0</v>
      </c>
      <c r="J130" s="24" t="e">
        <f t="shared" si="5"/>
        <v>#DIV/0!</v>
      </c>
      <c r="K130" s="42" t="s">
        <v>334</v>
      </c>
    </row>
    <row r="131" spans="1:11" ht="30" x14ac:dyDescent="0.2">
      <c r="A131" s="33" t="s">
        <v>294</v>
      </c>
      <c r="B131" s="1">
        <v>96401</v>
      </c>
      <c r="C131" s="1" t="s">
        <v>10</v>
      </c>
      <c r="D131" s="7" t="s">
        <v>169</v>
      </c>
      <c r="E131" s="1" t="s">
        <v>8</v>
      </c>
      <c r="F131" s="17">
        <f>F94</f>
        <v>84</v>
      </c>
      <c r="G131" s="5"/>
      <c r="H131" s="18">
        <f>G131*$J$2+G131</f>
        <v>0</v>
      </c>
      <c r="I131" s="3">
        <f>F131*H131</f>
        <v>0</v>
      </c>
      <c r="J131" s="24" t="e">
        <f t="shared" si="5"/>
        <v>#DIV/0!</v>
      </c>
      <c r="K131" s="42"/>
    </row>
    <row r="132" spans="1:11" ht="30" x14ac:dyDescent="0.2">
      <c r="A132" s="33" t="s">
        <v>325</v>
      </c>
      <c r="B132" s="1">
        <v>96402</v>
      </c>
      <c r="C132" s="1" t="s">
        <v>10</v>
      </c>
      <c r="D132" s="7" t="s">
        <v>170</v>
      </c>
      <c r="E132" s="1" t="s">
        <v>8</v>
      </c>
      <c r="F132" s="17">
        <f>F94</f>
        <v>84</v>
      </c>
      <c r="G132" s="5"/>
      <c r="H132" s="18">
        <f>G132*$J$2+G132</f>
        <v>0</v>
      </c>
      <c r="I132" s="3">
        <f>F132*H132</f>
        <v>0</v>
      </c>
      <c r="J132" s="24" t="e">
        <f t="shared" si="5"/>
        <v>#DIV/0!</v>
      </c>
      <c r="K132" s="42"/>
    </row>
    <row r="133" spans="1:11" ht="60" x14ac:dyDescent="0.2">
      <c r="A133" s="33" t="s">
        <v>326</v>
      </c>
      <c r="B133" s="1">
        <v>95996</v>
      </c>
      <c r="C133" s="1" t="s">
        <v>10</v>
      </c>
      <c r="D133" s="7" t="s">
        <v>171</v>
      </c>
      <c r="E133" s="1" t="s">
        <v>17</v>
      </c>
      <c r="F133" s="17">
        <f>F94*0.04</f>
        <v>3.36</v>
      </c>
      <c r="G133" s="5"/>
      <c r="H133" s="18">
        <f>G133*$J$2+G133</f>
        <v>0</v>
      </c>
      <c r="I133" s="3">
        <f>F133*H133</f>
        <v>0</v>
      </c>
      <c r="J133" s="24" t="e">
        <f t="shared" si="5"/>
        <v>#DIV/0!</v>
      </c>
      <c r="K133" s="42"/>
    </row>
    <row r="134" spans="1:11" ht="60" x14ac:dyDescent="0.2">
      <c r="A134" s="33" t="s">
        <v>327</v>
      </c>
      <c r="B134" s="1">
        <v>95995</v>
      </c>
      <c r="C134" s="1" t="s">
        <v>10</v>
      </c>
      <c r="D134" s="7" t="s">
        <v>172</v>
      </c>
      <c r="E134" s="1" t="s">
        <v>17</v>
      </c>
      <c r="F134" s="17">
        <f>F94*0.05</f>
        <v>4.2</v>
      </c>
      <c r="G134" s="5"/>
      <c r="H134" s="18">
        <f>G134*$J$2+G134</f>
        <v>0</v>
      </c>
      <c r="I134" s="3">
        <f>F134*H134</f>
        <v>0</v>
      </c>
      <c r="J134" s="24" t="e">
        <f t="shared" si="5"/>
        <v>#DIV/0!</v>
      </c>
      <c r="K134" s="42"/>
    </row>
    <row r="135" spans="1:11" x14ac:dyDescent="0.2">
      <c r="A135" s="43" t="s">
        <v>11</v>
      </c>
      <c r="B135" s="43"/>
      <c r="C135" s="43"/>
      <c r="D135" s="43"/>
      <c r="E135" s="43"/>
      <c r="F135" s="43"/>
      <c r="G135" s="43"/>
      <c r="H135" s="43"/>
      <c r="I135" s="10">
        <f>SUM(I94:I134)</f>
        <v>0</v>
      </c>
      <c r="J135" s="25" t="e">
        <f t="shared" si="5"/>
        <v>#DIV/0!</v>
      </c>
    </row>
    <row r="136" spans="1:1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1" x14ac:dyDescent="0.2">
      <c r="A137" s="34">
        <v>7</v>
      </c>
      <c r="B137" s="44" t="s">
        <v>54</v>
      </c>
      <c r="C137" s="44"/>
      <c r="D137" s="44"/>
      <c r="E137" s="44"/>
      <c r="F137" s="44"/>
      <c r="G137" s="44"/>
      <c r="H137" s="44"/>
      <c r="I137" s="44"/>
      <c r="J137" s="44"/>
    </row>
    <row r="138" spans="1:11" ht="31.5" x14ac:dyDescent="0.2">
      <c r="A138" s="9" t="s">
        <v>2</v>
      </c>
      <c r="B138" s="9" t="s">
        <v>3</v>
      </c>
      <c r="C138" s="9" t="s">
        <v>4</v>
      </c>
      <c r="D138" s="9" t="s">
        <v>5</v>
      </c>
      <c r="E138" s="9" t="s">
        <v>219</v>
      </c>
      <c r="F138" s="9" t="s">
        <v>220</v>
      </c>
      <c r="G138" s="9" t="s">
        <v>221</v>
      </c>
      <c r="H138" s="9" t="s">
        <v>222</v>
      </c>
      <c r="I138" s="9" t="s">
        <v>223</v>
      </c>
      <c r="J138" s="9" t="s">
        <v>224</v>
      </c>
    </row>
    <row r="139" spans="1:11" s="19" customFormat="1" ht="30" x14ac:dyDescent="0.2">
      <c r="A139" s="35" t="s">
        <v>232</v>
      </c>
      <c r="B139" s="15" t="s">
        <v>225</v>
      </c>
      <c r="C139" s="15" t="s">
        <v>13</v>
      </c>
      <c r="D139" s="16" t="s">
        <v>226</v>
      </c>
      <c r="E139" s="15" t="s">
        <v>84</v>
      </c>
      <c r="F139" s="17">
        <v>1</v>
      </c>
      <c r="G139" s="18"/>
      <c r="H139" s="18">
        <f>G139*$J$2+G139</f>
        <v>0</v>
      </c>
      <c r="I139" s="18">
        <f>F139*H139</f>
        <v>0</v>
      </c>
      <c r="J139" s="26" t="e">
        <f t="shared" ref="J139:J150" si="6">I139/$I$185</f>
        <v>#DIV/0!</v>
      </c>
    </row>
    <row r="140" spans="1:11" s="19" customFormat="1" x14ac:dyDescent="0.2">
      <c r="A140" s="35" t="s">
        <v>295</v>
      </c>
      <c r="B140" s="29">
        <v>91055</v>
      </c>
      <c r="C140" s="15" t="s">
        <v>173</v>
      </c>
      <c r="D140" s="16" t="s">
        <v>174</v>
      </c>
      <c r="E140" s="15" t="s">
        <v>84</v>
      </c>
      <c r="F140" s="17">
        <v>32</v>
      </c>
      <c r="G140" s="18"/>
      <c r="H140" s="18">
        <f>G140*$J$2+G140</f>
        <v>0</v>
      </c>
      <c r="I140" s="18">
        <f>F140*H140</f>
        <v>0</v>
      </c>
      <c r="J140" s="26" t="e">
        <f t="shared" si="6"/>
        <v>#DIV/0!</v>
      </c>
    </row>
    <row r="141" spans="1:11" s="19" customFormat="1" ht="45" x14ac:dyDescent="0.2">
      <c r="A141" s="35" t="s">
        <v>296</v>
      </c>
      <c r="B141" s="15" t="s">
        <v>58</v>
      </c>
      <c r="C141" s="15" t="s">
        <v>7</v>
      </c>
      <c r="D141" s="16" t="s">
        <v>59</v>
      </c>
      <c r="E141" s="15" t="s">
        <v>84</v>
      </c>
      <c r="F141" s="17">
        <v>2</v>
      </c>
      <c r="G141" s="18"/>
      <c r="H141" s="18">
        <f>G141*$J$2+G141</f>
        <v>0</v>
      </c>
      <c r="I141" s="18">
        <f>F141*H141</f>
        <v>0</v>
      </c>
      <c r="J141" s="26" t="e">
        <f t="shared" si="6"/>
        <v>#DIV/0!</v>
      </c>
    </row>
    <row r="142" spans="1:11" s="19" customFormat="1" ht="30" x14ac:dyDescent="0.2">
      <c r="A142" s="35" t="s">
        <v>297</v>
      </c>
      <c r="B142" s="29">
        <v>91066</v>
      </c>
      <c r="C142" s="15" t="s">
        <v>173</v>
      </c>
      <c r="D142" s="16" t="s">
        <v>175</v>
      </c>
      <c r="E142" s="15" t="s">
        <v>84</v>
      </c>
      <c r="F142" s="17">
        <v>8</v>
      </c>
      <c r="G142" s="18"/>
      <c r="H142" s="18">
        <f>G142*$J$2+G142</f>
        <v>0</v>
      </c>
      <c r="I142" s="18">
        <f>F142*H142</f>
        <v>0</v>
      </c>
      <c r="J142" s="26" t="e">
        <f t="shared" si="6"/>
        <v>#DIV/0!</v>
      </c>
    </row>
    <row r="143" spans="1:11" s="19" customFormat="1" ht="30" x14ac:dyDescent="0.2">
      <c r="A143" s="35" t="s">
        <v>298</v>
      </c>
      <c r="B143" s="29">
        <v>91063</v>
      </c>
      <c r="C143" s="15" t="s">
        <v>173</v>
      </c>
      <c r="D143" s="16" t="s">
        <v>176</v>
      </c>
      <c r="E143" s="15" t="s">
        <v>84</v>
      </c>
      <c r="F143" s="17">
        <f>F140</f>
        <v>32</v>
      </c>
      <c r="G143" s="18"/>
      <c r="H143" s="18">
        <f>G143*$J$2+G143</f>
        <v>0</v>
      </c>
      <c r="I143" s="18">
        <f>F143*H143</f>
        <v>0</v>
      </c>
      <c r="J143" s="26" t="e">
        <f t="shared" si="6"/>
        <v>#DIV/0!</v>
      </c>
    </row>
    <row r="144" spans="1:11" s="19" customFormat="1" x14ac:dyDescent="0.2">
      <c r="A144" s="35" t="s">
        <v>299</v>
      </c>
      <c r="B144" s="15">
        <v>58020</v>
      </c>
      <c r="C144" s="15" t="s">
        <v>7</v>
      </c>
      <c r="D144" s="16" t="s">
        <v>64</v>
      </c>
      <c r="E144" s="15" t="s">
        <v>84</v>
      </c>
      <c r="F144" s="17">
        <v>2</v>
      </c>
      <c r="G144" s="18"/>
      <c r="H144" s="18">
        <f>G144*$J$2+G144</f>
        <v>0</v>
      </c>
      <c r="I144" s="18">
        <f>F144*H144</f>
        <v>0</v>
      </c>
      <c r="J144" s="26" t="e">
        <f t="shared" si="6"/>
        <v>#DIV/0!</v>
      </c>
    </row>
    <row r="145" spans="1:10" s="19" customFormat="1" ht="30" x14ac:dyDescent="0.2">
      <c r="A145" s="35" t="s">
        <v>300</v>
      </c>
      <c r="B145" s="15" t="s">
        <v>227</v>
      </c>
      <c r="C145" s="15" t="s">
        <v>74</v>
      </c>
      <c r="D145" s="16" t="s">
        <v>228</v>
      </c>
      <c r="E145" s="15" t="s">
        <v>84</v>
      </c>
      <c r="F145" s="17">
        <v>4</v>
      </c>
      <c r="G145" s="18"/>
      <c r="H145" s="18">
        <f>G145*$J$2+G145</f>
        <v>0</v>
      </c>
      <c r="I145" s="18">
        <f>F145*H145</f>
        <v>0</v>
      </c>
      <c r="J145" s="26" t="e">
        <f t="shared" si="6"/>
        <v>#DIV/0!</v>
      </c>
    </row>
    <row r="146" spans="1:10" s="19" customFormat="1" ht="60" x14ac:dyDescent="0.2">
      <c r="A146" s="35" t="s">
        <v>301</v>
      </c>
      <c r="B146" s="15">
        <v>91926</v>
      </c>
      <c r="C146" s="15" t="s">
        <v>10</v>
      </c>
      <c r="D146" s="16" t="s">
        <v>179</v>
      </c>
      <c r="E146" s="15" t="s">
        <v>45</v>
      </c>
      <c r="F146" s="17">
        <v>3455</v>
      </c>
      <c r="G146" s="18"/>
      <c r="H146" s="18">
        <f>G146*$J$2+G146</f>
        <v>0</v>
      </c>
      <c r="I146" s="18">
        <f>F146*H146</f>
        <v>0</v>
      </c>
      <c r="J146" s="26" t="e">
        <f t="shared" si="6"/>
        <v>#DIV/0!</v>
      </c>
    </row>
    <row r="147" spans="1:10" s="19" customFormat="1" ht="60" x14ac:dyDescent="0.2">
      <c r="A147" s="35" t="s">
        <v>302</v>
      </c>
      <c r="B147" s="15">
        <v>95749</v>
      </c>
      <c r="C147" s="15" t="s">
        <v>10</v>
      </c>
      <c r="D147" s="16" t="s">
        <v>165</v>
      </c>
      <c r="E147" s="15" t="s">
        <v>45</v>
      </c>
      <c r="F147" s="17">
        <v>770</v>
      </c>
      <c r="G147" s="22"/>
      <c r="H147" s="18">
        <f>G147*$J$2+G147</f>
        <v>0</v>
      </c>
      <c r="I147" s="18">
        <f>F147*H147</f>
        <v>0</v>
      </c>
      <c r="J147" s="26" t="e">
        <f t="shared" si="6"/>
        <v>#DIV/0!</v>
      </c>
    </row>
    <row r="148" spans="1:10" s="19" customFormat="1" ht="60" x14ac:dyDescent="0.2">
      <c r="A148" s="35" t="s">
        <v>303</v>
      </c>
      <c r="B148" s="15">
        <v>95750</v>
      </c>
      <c r="C148" s="15" t="s">
        <v>10</v>
      </c>
      <c r="D148" s="16" t="s">
        <v>164</v>
      </c>
      <c r="E148" s="15" t="s">
        <v>45</v>
      </c>
      <c r="F148" s="17">
        <v>355</v>
      </c>
      <c r="G148" s="22"/>
      <c r="H148" s="18">
        <f>G148*$J$2+G148</f>
        <v>0</v>
      </c>
      <c r="I148" s="18">
        <f>F148*H148</f>
        <v>0</v>
      </c>
      <c r="J148" s="26" t="e">
        <f t="shared" si="6"/>
        <v>#DIV/0!</v>
      </c>
    </row>
    <row r="149" spans="1:10" s="19" customFormat="1" ht="45" x14ac:dyDescent="0.2">
      <c r="A149" s="35" t="s">
        <v>304</v>
      </c>
      <c r="B149" s="15">
        <v>101892</v>
      </c>
      <c r="C149" s="15" t="s">
        <v>10</v>
      </c>
      <c r="D149" s="16" t="s">
        <v>180</v>
      </c>
      <c r="E149" s="15" t="s">
        <v>84</v>
      </c>
      <c r="F149" s="17">
        <v>1</v>
      </c>
      <c r="G149" s="18"/>
      <c r="H149" s="18">
        <f>G149*$J$2+G149</f>
        <v>0</v>
      </c>
      <c r="I149" s="18">
        <f>F149*H149</f>
        <v>0</v>
      </c>
      <c r="J149" s="26" t="e">
        <f t="shared" si="6"/>
        <v>#DIV/0!</v>
      </c>
    </row>
    <row r="150" spans="1:10" x14ac:dyDescent="0.2">
      <c r="A150" s="43" t="s">
        <v>11</v>
      </c>
      <c r="B150" s="43"/>
      <c r="C150" s="43"/>
      <c r="D150" s="43"/>
      <c r="E150" s="43"/>
      <c r="F150" s="43"/>
      <c r="G150" s="43"/>
      <c r="H150" s="43"/>
      <c r="I150" s="10">
        <f>SUM(I139:I149)</f>
        <v>0</v>
      </c>
      <c r="J150" s="25" t="e">
        <f t="shared" si="6"/>
        <v>#DIV/0!</v>
      </c>
    </row>
    <row r="151" spans="1:10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x14ac:dyDescent="0.2">
      <c r="A152" s="34">
        <v>8</v>
      </c>
      <c r="B152" s="44" t="s">
        <v>73</v>
      </c>
      <c r="C152" s="44"/>
      <c r="D152" s="44"/>
      <c r="E152" s="44"/>
      <c r="F152" s="44"/>
      <c r="G152" s="44"/>
      <c r="H152" s="44"/>
      <c r="I152" s="44"/>
      <c r="J152" s="44"/>
    </row>
    <row r="153" spans="1:10" ht="31.5" x14ac:dyDescent="0.2">
      <c r="A153" s="9" t="s">
        <v>2</v>
      </c>
      <c r="B153" s="9" t="s">
        <v>3</v>
      </c>
      <c r="C153" s="9" t="s">
        <v>4</v>
      </c>
      <c r="D153" s="9" t="s">
        <v>5</v>
      </c>
      <c r="E153" s="9" t="s">
        <v>219</v>
      </c>
      <c r="F153" s="9" t="s">
        <v>220</v>
      </c>
      <c r="G153" s="9" t="s">
        <v>221</v>
      </c>
      <c r="H153" s="9" t="s">
        <v>222</v>
      </c>
      <c r="I153" s="9" t="s">
        <v>223</v>
      </c>
      <c r="J153" s="9" t="s">
        <v>224</v>
      </c>
    </row>
    <row r="154" spans="1:10" s="19" customFormat="1" ht="45" x14ac:dyDescent="0.2">
      <c r="A154" s="35" t="s">
        <v>233</v>
      </c>
      <c r="B154" s="15" t="s">
        <v>217</v>
      </c>
      <c r="C154" s="15" t="s">
        <v>74</v>
      </c>
      <c r="D154" s="16" t="s">
        <v>218</v>
      </c>
      <c r="E154" s="15" t="s">
        <v>84</v>
      </c>
      <c r="F154" s="17">
        <v>1</v>
      </c>
      <c r="G154" s="18"/>
      <c r="H154" s="18">
        <f>G154*$J$2+G154</f>
        <v>0</v>
      </c>
      <c r="I154" s="18">
        <f>F154*H154</f>
        <v>0</v>
      </c>
      <c r="J154" s="26" t="e">
        <f>I154/$I$185</f>
        <v>#DIV/0!</v>
      </c>
    </row>
    <row r="155" spans="1:10" x14ac:dyDescent="0.2">
      <c r="A155" s="43" t="s">
        <v>11</v>
      </c>
      <c r="B155" s="43"/>
      <c r="C155" s="43"/>
      <c r="D155" s="43"/>
      <c r="E155" s="43"/>
      <c r="F155" s="43"/>
      <c r="G155" s="43"/>
      <c r="H155" s="43"/>
      <c r="I155" s="10">
        <f>SUM(I154:I154)</f>
        <v>0</v>
      </c>
      <c r="J155" s="25" t="e">
        <f>I155/$I$185</f>
        <v>#DIV/0!</v>
      </c>
    </row>
    <row r="156" spans="1:10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x14ac:dyDescent="0.2">
      <c r="A157" s="34">
        <v>9</v>
      </c>
      <c r="B157" s="44" t="s">
        <v>76</v>
      </c>
      <c r="C157" s="44"/>
      <c r="D157" s="44"/>
      <c r="E157" s="44"/>
      <c r="F157" s="44"/>
      <c r="G157" s="44"/>
      <c r="H157" s="44"/>
      <c r="I157" s="44"/>
      <c r="J157" s="44"/>
    </row>
    <row r="158" spans="1:10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x14ac:dyDescent="0.2">
      <c r="A159" s="33"/>
      <c r="B159" s="44" t="s">
        <v>112</v>
      </c>
      <c r="C159" s="44"/>
      <c r="D159" s="44"/>
      <c r="E159" s="44"/>
      <c r="F159" s="44"/>
      <c r="G159" s="44"/>
      <c r="H159" s="44"/>
      <c r="I159" s="44"/>
      <c r="J159" s="44"/>
    </row>
    <row r="160" spans="1:10" ht="31.5" x14ac:dyDescent="0.2">
      <c r="A160" s="9" t="s">
        <v>2</v>
      </c>
      <c r="B160" s="9" t="s">
        <v>3</v>
      </c>
      <c r="C160" s="9" t="s">
        <v>4</v>
      </c>
      <c r="D160" s="9" t="s">
        <v>5</v>
      </c>
      <c r="E160" s="9" t="s">
        <v>219</v>
      </c>
      <c r="F160" s="9" t="s">
        <v>220</v>
      </c>
      <c r="G160" s="9" t="s">
        <v>221</v>
      </c>
      <c r="H160" s="9" t="s">
        <v>222</v>
      </c>
      <c r="I160" s="9" t="s">
        <v>223</v>
      </c>
      <c r="J160" s="9" t="s">
        <v>224</v>
      </c>
    </row>
    <row r="161" spans="1:12" ht="30" x14ac:dyDescent="0.2">
      <c r="A161" s="33" t="s">
        <v>234</v>
      </c>
      <c r="B161" s="1">
        <v>90838</v>
      </c>
      <c r="C161" s="1" t="s">
        <v>10</v>
      </c>
      <c r="D161" s="7" t="s">
        <v>83</v>
      </c>
      <c r="E161" s="1" t="s">
        <v>84</v>
      </c>
      <c r="F161" s="2">
        <v>1.35</v>
      </c>
      <c r="G161" s="3"/>
      <c r="H161" s="18">
        <f>G161*$J$2+G161</f>
        <v>0</v>
      </c>
      <c r="I161" s="3">
        <f>F161*H161</f>
        <v>0</v>
      </c>
      <c r="J161" s="24" t="e">
        <f>I161/$I$185</f>
        <v>#DIV/0!</v>
      </c>
    </row>
    <row r="162" spans="1:12" s="19" customFormat="1" x14ac:dyDescent="0.2">
      <c r="A162" s="35" t="s">
        <v>235</v>
      </c>
      <c r="B162" s="15" t="s">
        <v>85</v>
      </c>
      <c r="C162" s="15" t="s">
        <v>74</v>
      </c>
      <c r="D162" s="16" t="s">
        <v>86</v>
      </c>
      <c r="E162" s="15" t="s">
        <v>8</v>
      </c>
      <c r="F162" s="17">
        <v>5.4</v>
      </c>
      <c r="G162" s="18"/>
      <c r="H162" s="18">
        <f>G162*$J$2+G162</f>
        <v>0</v>
      </c>
      <c r="I162" s="18">
        <f>F162*H162</f>
        <v>0</v>
      </c>
      <c r="J162" s="26" t="e">
        <f>I162/$I$185</f>
        <v>#DIV/0!</v>
      </c>
    </row>
    <row r="163" spans="1:12" s="19" customFormat="1" ht="30" x14ac:dyDescent="0.2">
      <c r="A163" s="35" t="s">
        <v>236</v>
      </c>
      <c r="B163" s="15" t="s">
        <v>87</v>
      </c>
      <c r="C163" s="15" t="s">
        <v>74</v>
      </c>
      <c r="D163" s="16" t="s">
        <v>88</v>
      </c>
      <c r="E163" s="15" t="s">
        <v>8</v>
      </c>
      <c r="F163" s="17">
        <v>5.4</v>
      </c>
      <c r="G163" s="18"/>
      <c r="H163" s="18">
        <f>G163*$J$2+G163</f>
        <v>0</v>
      </c>
      <c r="I163" s="18">
        <f>F163*H163</f>
        <v>0</v>
      </c>
      <c r="J163" s="26" t="e">
        <f>I163/$I$185</f>
        <v>#DIV/0!</v>
      </c>
      <c r="L163" s="30"/>
    </row>
    <row r="164" spans="1:12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L164" s="14"/>
    </row>
    <row r="165" spans="1:12" x14ac:dyDescent="0.2">
      <c r="A165" s="33"/>
      <c r="B165" s="44" t="s">
        <v>95</v>
      </c>
      <c r="C165" s="44"/>
      <c r="D165" s="44"/>
      <c r="E165" s="44"/>
      <c r="F165" s="44"/>
      <c r="G165" s="44"/>
      <c r="H165" s="44"/>
      <c r="I165" s="44"/>
      <c r="J165" s="44"/>
      <c r="L165" s="14"/>
    </row>
    <row r="166" spans="1:12" ht="120" x14ac:dyDescent="0.2">
      <c r="A166" s="33" t="s">
        <v>237</v>
      </c>
      <c r="B166" s="1">
        <v>101230</v>
      </c>
      <c r="C166" s="1" t="s">
        <v>10</v>
      </c>
      <c r="D166" s="7" t="s">
        <v>96</v>
      </c>
      <c r="E166" s="1" t="s">
        <v>17</v>
      </c>
      <c r="F166" s="2">
        <v>2.2999999999999998</v>
      </c>
      <c r="G166" s="3"/>
      <c r="H166" s="18">
        <f>G166*$J$2+G166</f>
        <v>0</v>
      </c>
      <c r="I166" s="3">
        <f>F166*H166</f>
        <v>0</v>
      </c>
      <c r="J166" s="24" t="e">
        <f t="shared" ref="J166:J178" si="7">I166/$I$185</f>
        <v>#DIV/0!</v>
      </c>
    </row>
    <row r="167" spans="1:12" ht="45" x14ac:dyDescent="0.2">
      <c r="A167" s="33" t="s">
        <v>238</v>
      </c>
      <c r="B167" s="1">
        <v>96622</v>
      </c>
      <c r="C167" s="1" t="s">
        <v>10</v>
      </c>
      <c r="D167" s="7" t="s">
        <v>97</v>
      </c>
      <c r="E167" s="1" t="s">
        <v>17</v>
      </c>
      <c r="F167" s="2">
        <v>0.6</v>
      </c>
      <c r="G167" s="3"/>
      <c r="H167" s="18">
        <f>G167*$J$2+G167</f>
        <v>0</v>
      </c>
      <c r="I167" s="3">
        <f>F167*H167</f>
        <v>0</v>
      </c>
      <c r="J167" s="24" t="e">
        <f t="shared" si="7"/>
        <v>#DIV/0!</v>
      </c>
    </row>
    <row r="168" spans="1:12" x14ac:dyDescent="0.2">
      <c r="A168" s="33" t="s">
        <v>239</v>
      </c>
      <c r="B168" s="1">
        <v>3777</v>
      </c>
      <c r="C168" s="1" t="s">
        <v>10</v>
      </c>
      <c r="D168" s="7" t="s">
        <v>98</v>
      </c>
      <c r="E168" s="1" t="s">
        <v>8</v>
      </c>
      <c r="F168" s="2">
        <v>11.6</v>
      </c>
      <c r="G168" s="3"/>
      <c r="H168" s="18">
        <f>G168*$J$2+G168</f>
        <v>0</v>
      </c>
      <c r="I168" s="3">
        <f>F168*H168</f>
        <v>0</v>
      </c>
      <c r="J168" s="24" t="e">
        <f t="shared" si="7"/>
        <v>#DIV/0!</v>
      </c>
    </row>
    <row r="169" spans="1:12" ht="75" x14ac:dyDescent="0.2">
      <c r="A169" s="33" t="s">
        <v>240</v>
      </c>
      <c r="B169" s="1">
        <v>92786</v>
      </c>
      <c r="C169" s="1" t="s">
        <v>10</v>
      </c>
      <c r="D169" s="7" t="s">
        <v>99</v>
      </c>
      <c r="E169" s="1" t="s">
        <v>72</v>
      </c>
      <c r="F169" s="2">
        <v>100</v>
      </c>
      <c r="G169" s="3"/>
      <c r="H169" s="18">
        <f>G169*$J$2+G169</f>
        <v>0</v>
      </c>
      <c r="I169" s="3">
        <f>F169*H169</f>
        <v>0</v>
      </c>
      <c r="J169" s="24" t="e">
        <f t="shared" si="7"/>
        <v>#DIV/0!</v>
      </c>
    </row>
    <row r="170" spans="1:12" ht="60" x14ac:dyDescent="0.2">
      <c r="A170" s="33" t="s">
        <v>241</v>
      </c>
      <c r="B170" s="1">
        <v>97095</v>
      </c>
      <c r="C170" s="1" t="s">
        <v>10</v>
      </c>
      <c r="D170" s="7" t="s">
        <v>100</v>
      </c>
      <c r="E170" s="1" t="s">
        <v>17</v>
      </c>
      <c r="F170" s="2">
        <f>F166*0.6</f>
        <v>1.38</v>
      </c>
      <c r="G170" s="3"/>
      <c r="H170" s="18">
        <f>G170*$J$2+G170</f>
        <v>0</v>
      </c>
      <c r="I170" s="3">
        <f>F170*H170</f>
        <v>0</v>
      </c>
      <c r="J170" s="24" t="e">
        <f t="shared" si="7"/>
        <v>#DIV/0!</v>
      </c>
    </row>
    <row r="171" spans="1:12" ht="45" x14ac:dyDescent="0.2">
      <c r="A171" s="33" t="s">
        <v>242</v>
      </c>
      <c r="B171" s="1">
        <v>97097</v>
      </c>
      <c r="C171" s="1" t="s">
        <v>10</v>
      </c>
      <c r="D171" s="7" t="s">
        <v>101</v>
      </c>
      <c r="E171" s="1" t="s">
        <v>8</v>
      </c>
      <c r="F171" s="2">
        <f>F168</f>
        <v>11.6</v>
      </c>
      <c r="G171" s="3"/>
      <c r="H171" s="18">
        <f>G171*$J$2+G171</f>
        <v>0</v>
      </c>
      <c r="I171" s="3">
        <f>F171*H171</f>
        <v>0</v>
      </c>
      <c r="J171" s="24" t="e">
        <f t="shared" si="7"/>
        <v>#DIV/0!</v>
      </c>
    </row>
    <row r="172" spans="1:12" s="19" customFormat="1" ht="30" x14ac:dyDescent="0.2">
      <c r="A172" s="33" t="s">
        <v>243</v>
      </c>
      <c r="B172" s="15" t="s">
        <v>102</v>
      </c>
      <c r="C172" s="15" t="s">
        <v>74</v>
      </c>
      <c r="D172" s="16" t="s">
        <v>103</v>
      </c>
      <c r="E172" s="15" t="s">
        <v>45</v>
      </c>
      <c r="F172" s="17">
        <v>12.15</v>
      </c>
      <c r="G172" s="18"/>
      <c r="H172" s="18">
        <f>G172*$J$2+G172</f>
        <v>0</v>
      </c>
      <c r="I172" s="18">
        <f>F172*H172</f>
        <v>0</v>
      </c>
      <c r="J172" s="26" t="e">
        <f t="shared" si="7"/>
        <v>#DIV/0!</v>
      </c>
    </row>
    <row r="173" spans="1:12" s="19" customFormat="1" ht="30" x14ac:dyDescent="0.2">
      <c r="A173" s="33" t="s">
        <v>244</v>
      </c>
      <c r="B173" s="15" t="s">
        <v>104</v>
      </c>
      <c r="C173" s="15" t="s">
        <v>74</v>
      </c>
      <c r="D173" s="16" t="s">
        <v>105</v>
      </c>
      <c r="E173" s="15" t="s">
        <v>84</v>
      </c>
      <c r="F173" s="17">
        <v>1</v>
      </c>
      <c r="G173" s="18"/>
      <c r="H173" s="18">
        <f>G173*$J$2+G173</f>
        <v>0</v>
      </c>
      <c r="I173" s="18">
        <f>F173*H173</f>
        <v>0</v>
      </c>
      <c r="J173" s="26" t="e">
        <f t="shared" si="7"/>
        <v>#DIV/0!</v>
      </c>
    </row>
    <row r="174" spans="1:12" s="19" customFormat="1" ht="30" x14ac:dyDescent="0.2">
      <c r="A174" s="33" t="s">
        <v>245</v>
      </c>
      <c r="B174" s="29">
        <v>36001</v>
      </c>
      <c r="C174" s="15" t="s">
        <v>173</v>
      </c>
      <c r="D174" s="16" t="s">
        <v>181</v>
      </c>
      <c r="E174" s="15" t="s">
        <v>72</v>
      </c>
      <c r="F174" s="17">
        <v>180</v>
      </c>
      <c r="G174" s="18"/>
      <c r="H174" s="18">
        <f>G174*$J$2+G174</f>
        <v>0</v>
      </c>
      <c r="I174" s="18">
        <f>F174*H174</f>
        <v>0</v>
      </c>
      <c r="J174" s="26" t="e">
        <f t="shared" si="7"/>
        <v>#DIV/0!</v>
      </c>
    </row>
    <row r="175" spans="1:12" s="19" customFormat="1" x14ac:dyDescent="0.2">
      <c r="A175" s="33" t="s">
        <v>246</v>
      </c>
      <c r="B175" s="31" t="s">
        <v>106</v>
      </c>
      <c r="C175" s="31" t="s">
        <v>74</v>
      </c>
      <c r="D175" s="32" t="s">
        <v>108</v>
      </c>
      <c r="E175" s="31" t="s">
        <v>8</v>
      </c>
      <c r="F175" s="17">
        <f>F168</f>
        <v>11.6</v>
      </c>
      <c r="G175" s="18"/>
      <c r="H175" s="18">
        <f>G175*$J$2+G175</f>
        <v>0</v>
      </c>
      <c r="I175" s="18">
        <f>F175*H175</f>
        <v>0</v>
      </c>
      <c r="J175" s="26" t="e">
        <f t="shared" si="7"/>
        <v>#DIV/0!</v>
      </c>
    </row>
    <row r="176" spans="1:12" s="19" customFormat="1" x14ac:dyDescent="0.2">
      <c r="A176" s="33" t="s">
        <v>247</v>
      </c>
      <c r="B176" s="31" t="s">
        <v>107</v>
      </c>
      <c r="C176" s="31" t="s">
        <v>74</v>
      </c>
      <c r="D176" s="32" t="s">
        <v>109</v>
      </c>
      <c r="E176" s="31" t="s">
        <v>8</v>
      </c>
      <c r="F176" s="17">
        <f>F168</f>
        <v>11.6</v>
      </c>
      <c r="G176" s="18"/>
      <c r="H176" s="18">
        <f>G176*$J$2+G176</f>
        <v>0</v>
      </c>
      <c r="I176" s="18">
        <f>F176*H176</f>
        <v>0</v>
      </c>
      <c r="J176" s="26" t="e">
        <f t="shared" si="7"/>
        <v>#DIV/0!</v>
      </c>
    </row>
    <row r="177" spans="1:10" ht="45" x14ac:dyDescent="0.2">
      <c r="A177" s="33" t="s">
        <v>248</v>
      </c>
      <c r="B177" s="12">
        <v>94216</v>
      </c>
      <c r="C177" s="12" t="s">
        <v>10</v>
      </c>
      <c r="D177" s="13" t="s">
        <v>110</v>
      </c>
      <c r="E177" s="12" t="s">
        <v>8</v>
      </c>
      <c r="F177" s="2">
        <f>F168</f>
        <v>11.6</v>
      </c>
      <c r="G177" s="3"/>
      <c r="H177" s="18">
        <f>G177*$J$2+G177</f>
        <v>0</v>
      </c>
      <c r="I177" s="3">
        <f>F177*H177</f>
        <v>0</v>
      </c>
      <c r="J177" s="24" t="e">
        <f t="shared" si="7"/>
        <v>#DIV/0!</v>
      </c>
    </row>
    <row r="178" spans="1:10" x14ac:dyDescent="0.2">
      <c r="A178" s="43" t="s">
        <v>11</v>
      </c>
      <c r="B178" s="43"/>
      <c r="C178" s="43"/>
      <c r="D178" s="43"/>
      <c r="E178" s="43"/>
      <c r="F178" s="43"/>
      <c r="G178" s="43"/>
      <c r="H178" s="43"/>
      <c r="I178" s="10">
        <f>SUM(I161:I163,I166:I177)</f>
        <v>0</v>
      </c>
      <c r="J178" s="25" t="e">
        <f t="shared" si="7"/>
        <v>#DIV/0!</v>
      </c>
    </row>
    <row r="179" spans="1:10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x14ac:dyDescent="0.2">
      <c r="A180" s="34">
        <v>10</v>
      </c>
      <c r="B180" s="44" t="s">
        <v>253</v>
      </c>
      <c r="C180" s="44"/>
      <c r="D180" s="44"/>
      <c r="E180" s="44"/>
      <c r="F180" s="44"/>
      <c r="G180" s="44"/>
      <c r="H180" s="44"/>
      <c r="I180" s="44"/>
      <c r="J180" s="44"/>
    </row>
    <row r="181" spans="1:10" ht="31.5" x14ac:dyDescent="0.2">
      <c r="A181" s="9" t="s">
        <v>2</v>
      </c>
      <c r="B181" s="9" t="s">
        <v>3</v>
      </c>
      <c r="C181" s="9" t="s">
        <v>4</v>
      </c>
      <c r="D181" s="9" t="s">
        <v>5</v>
      </c>
      <c r="E181" s="9" t="s">
        <v>219</v>
      </c>
      <c r="F181" s="9" t="s">
        <v>220</v>
      </c>
      <c r="G181" s="9" t="s">
        <v>221</v>
      </c>
      <c r="H181" s="9" t="s">
        <v>222</v>
      </c>
      <c r="I181" s="9" t="s">
        <v>223</v>
      </c>
      <c r="J181" s="9" t="s">
        <v>224</v>
      </c>
    </row>
    <row r="182" spans="1:10" s="19" customFormat="1" x14ac:dyDescent="0.2">
      <c r="A182" s="35" t="s">
        <v>307</v>
      </c>
      <c r="B182" s="15" t="s">
        <v>75</v>
      </c>
      <c r="C182" s="15" t="s">
        <v>19</v>
      </c>
      <c r="D182" s="23" t="s">
        <v>77</v>
      </c>
      <c r="E182" s="15" t="s">
        <v>84</v>
      </c>
      <c r="F182" s="17">
        <v>1</v>
      </c>
      <c r="G182" s="18"/>
      <c r="H182" s="18">
        <f>G182*$J$2+G182</f>
        <v>0</v>
      </c>
      <c r="I182" s="18">
        <f>F182*H182</f>
        <v>0</v>
      </c>
      <c r="J182" s="26" t="e">
        <f>I182/$I$185</f>
        <v>#DIV/0!</v>
      </c>
    </row>
    <row r="183" spans="1:10" x14ac:dyDescent="0.2">
      <c r="A183" s="43" t="s">
        <v>11</v>
      </c>
      <c r="B183" s="43"/>
      <c r="C183" s="43"/>
      <c r="D183" s="43"/>
      <c r="E183" s="43"/>
      <c r="F183" s="43"/>
      <c r="G183" s="43"/>
      <c r="H183" s="43"/>
      <c r="I183" s="10">
        <f>SUM(I182:I182)</f>
        <v>0</v>
      </c>
      <c r="J183" s="25" t="e">
        <f>I183/$I$185</f>
        <v>#DIV/0!</v>
      </c>
    </row>
    <row r="184" spans="1:10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x14ac:dyDescent="0.2">
      <c r="A185" s="43" t="s">
        <v>78</v>
      </c>
      <c r="B185" s="43"/>
      <c r="C185" s="43"/>
      <c r="D185" s="43"/>
      <c r="E185" s="43"/>
      <c r="F185" s="43"/>
      <c r="G185" s="43"/>
      <c r="H185" s="43"/>
      <c r="I185" s="27">
        <f>SUM(I8,I17,I53,I80,I90,I135,I150,I155,I183,I178)</f>
        <v>0</v>
      </c>
      <c r="J185" s="28" t="e">
        <f>SUM(J8,J17,J53,J80,J90,J135,J150,J155,J183,J178)</f>
        <v>#DIV/0!</v>
      </c>
    </row>
    <row r="186" spans="1:10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</sheetData>
  <mergeCells count="46">
    <mergeCell ref="A151:J151"/>
    <mergeCell ref="A156:J156"/>
    <mergeCell ref="A91:J91"/>
    <mergeCell ref="A136:J136"/>
    <mergeCell ref="A81:J81"/>
    <mergeCell ref="B82:J82"/>
    <mergeCell ref="B92:J92"/>
    <mergeCell ref="B152:J152"/>
    <mergeCell ref="A150:H150"/>
    <mergeCell ref="A1:J1"/>
    <mergeCell ref="A3:J3"/>
    <mergeCell ref="B10:J10"/>
    <mergeCell ref="A2:H2"/>
    <mergeCell ref="B19:J19"/>
    <mergeCell ref="A17:H17"/>
    <mergeCell ref="A18:J18"/>
    <mergeCell ref="B4:J4"/>
    <mergeCell ref="A8:H8"/>
    <mergeCell ref="A9:J9"/>
    <mergeCell ref="B180:J180"/>
    <mergeCell ref="K102:K115"/>
    <mergeCell ref="A186:J186"/>
    <mergeCell ref="A178:H178"/>
    <mergeCell ref="A158:J158"/>
    <mergeCell ref="B165:J165"/>
    <mergeCell ref="B157:J157"/>
    <mergeCell ref="A179:J179"/>
    <mergeCell ref="B159:J159"/>
    <mergeCell ref="A164:J164"/>
    <mergeCell ref="A184:J184"/>
    <mergeCell ref="A135:H135"/>
    <mergeCell ref="B137:J137"/>
    <mergeCell ref="A185:H185"/>
    <mergeCell ref="A155:H155"/>
    <mergeCell ref="A183:H183"/>
    <mergeCell ref="K117:K120"/>
    <mergeCell ref="K23:K25"/>
    <mergeCell ref="K130:K134"/>
    <mergeCell ref="K62:K79"/>
    <mergeCell ref="A80:H80"/>
    <mergeCell ref="A90:H90"/>
    <mergeCell ref="B43:J43"/>
    <mergeCell ref="A52:J52"/>
    <mergeCell ref="A54:J54"/>
    <mergeCell ref="B55:J55"/>
    <mergeCell ref="A53:H53"/>
  </mergeCells>
  <phoneticPr fontId="9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portrait" verticalDpi="0" r:id="rId1"/>
  <headerFooter>
    <oddFooter>&amp;R&amp;"Arial,Normal"&amp;10Página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OBRA</vt:lpstr>
      <vt:lpstr>'PLANILHA DE OBRA'!Area_de_impressao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Souza</dc:creator>
  <cp:lastModifiedBy>Rodrigo Souza</cp:lastModifiedBy>
  <cp:lastPrinted>2021-01-06T16:20:47Z</cp:lastPrinted>
  <dcterms:created xsi:type="dcterms:W3CDTF">2020-07-29T14:11:22Z</dcterms:created>
  <dcterms:modified xsi:type="dcterms:W3CDTF">2021-02-10T14:29:14Z</dcterms:modified>
</cp:coreProperties>
</file>